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technionmail-my.sharepoint.com/personal/gila_technion_ac_il/Documents/Desktop/VD study programs/טפסי גמר/"/>
    </mc:Choice>
  </mc:AlternateContent>
  <xr:revisionPtr revIDLastSave="0" documentId="8_{AAB87F8C-E495-4E0E-8917-A571D68A5FC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Sheet2!$A$1:$F$235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0" i="2" l="1"/>
  <c r="D83" i="2"/>
  <c r="D204" i="2" l="1"/>
  <c r="D82" i="2" l="1"/>
  <c r="C80" i="2"/>
  <c r="C228" i="2" s="1"/>
  <c r="D167" i="2"/>
  <c r="D168" i="2"/>
  <c r="D220" i="2"/>
  <c r="D60" i="2"/>
  <c r="C219" i="2"/>
  <c r="C58" i="2"/>
  <c r="C227" i="2" s="1"/>
  <c r="B227" i="2" s="1"/>
  <c r="C165" i="2"/>
  <c r="C229" i="2" l="1"/>
  <c r="C188" i="2"/>
  <c r="C231" i="2" s="1"/>
  <c r="C203" i="2"/>
  <c r="C230" i="2" s="1"/>
  <c r="C233" i="2" l="1"/>
  <c r="B228" i="2"/>
  <c r="A228" i="2" s="1"/>
  <c r="B58" i="2"/>
  <c r="B231" i="2" l="1"/>
  <c r="A227" i="2"/>
  <c r="B229" i="2" l="1"/>
  <c r="A229" i="2" s="1"/>
  <c r="A231" i="2"/>
  <c r="A230" i="2" l="1"/>
  <c r="C232" i="2" l="1"/>
</calcChain>
</file>

<file path=xl/sharedStrings.xml><?xml version="1.0" encoding="utf-8"?>
<sst xmlns="http://schemas.openxmlformats.org/spreadsheetml/2006/main" count="205" uniqueCount="181">
  <si>
    <t>הנחיות למילוי הטופס:</t>
  </si>
  <si>
    <t>1.  יש לסמן 1 בקורס שקבלת בו עובר או פטור עם אישור - ולעדכן נקז על פי תדפיס הציונים שלך</t>
  </si>
  <si>
    <t>2. סיכום השלמת הדרישות לתואר מופיע בתחתית המסמך תחת "סטטוס"</t>
  </si>
  <si>
    <t>3. קורסים שלא לתואר- יש להקפיד למלא בטבלה נפרדת בראש הטופס 
ולא לרשום אותם בגוף טופס המעקב לדרישות התואר</t>
  </si>
  <si>
    <t>שם משפחה</t>
  </si>
  <si>
    <t>שם פרטי</t>
  </si>
  <si>
    <t>מספר תעודת זהות</t>
  </si>
  <si>
    <t xml:space="preserve">מספר טלפון </t>
  </si>
  <si>
    <t>דוא"ל</t>
  </si>
  <si>
    <t>שנת תחילת לימודים</t>
  </si>
  <si>
    <t>הערות</t>
  </si>
  <si>
    <t>קורסים לא לתואר</t>
  </si>
  <si>
    <t>שם הקורס</t>
  </si>
  <si>
    <t>מספר הקורס</t>
  </si>
  <si>
    <t xml:space="preserve"> מעקב השלמת דרישות לתואר</t>
  </si>
  <si>
    <t>סמסטר</t>
  </si>
  <si>
    <t>1=עובר או פטור</t>
  </si>
  <si>
    <t>נקודות</t>
  </si>
  <si>
    <t>קורסי חובה - על הסטודנט לסיים את כל קורסי החובה</t>
  </si>
  <si>
    <t xml:space="preserve">ארגון המחשב ומערכות הפעלה </t>
  </si>
  <si>
    <t>הנדסת תוכנה</t>
  </si>
  <si>
    <t>מבני נתונים ואלגוריתמים</t>
  </si>
  <si>
    <t xml:space="preserve">ניהול מסדי נתונים </t>
  </si>
  <si>
    <t>מעבדה באיסוף וניהול נתונים - או פרויקט מחקר 1 094701 לסטודנטים בתכנית מצויינות</t>
  </si>
  <si>
    <t>מעבדה בניתוח והצגת נתונים - או פרויקט מחקר 1 094702 לסטודנטים בתכנית מצויינות</t>
  </si>
  <si>
    <t>מודלים סטוכסטיים בחקב"צ</t>
  </si>
  <si>
    <t>מתמטיקה דיסקרטית ת'</t>
  </si>
  <si>
    <t>הסתברות מ'</t>
  </si>
  <si>
    <t xml:space="preserve">סטטיסטיקה 1 </t>
  </si>
  <si>
    <t xml:space="preserve">מבוא להנדסת נתונים ומידע </t>
  </si>
  <si>
    <t xml:space="preserve">שיטות אלגבריות בהנדסת נתונים </t>
  </si>
  <si>
    <t>יסודות בינה מלאכותית וישומיה</t>
  </si>
  <si>
    <t>מודלים של מסחר אלקטרוני</t>
  </si>
  <si>
    <t xml:space="preserve">ניהול מידע מבוזר </t>
  </si>
  <si>
    <t>מערכות מידע מבוזרות</t>
  </si>
  <si>
    <t>מודלים לא ליניאריים בחקר ביצועים</t>
  </si>
  <si>
    <t>למידה חישובית 1</t>
  </si>
  <si>
    <t>תורת המשחקים והתנהגות כלכלית</t>
  </si>
  <si>
    <t>למידה חישובית 2</t>
  </si>
  <si>
    <t>סטטיסטיקה 2</t>
  </si>
  <si>
    <t>מבוא לחישוביות וסיבוכיות</t>
  </si>
  <si>
    <t>חשבון אינפיניטסימלי 1מ</t>
  </si>
  <si>
    <t>חשבון אינפיניטסימלי 2מ</t>
  </si>
  <si>
    <t xml:space="preserve">אלגברה א </t>
  </si>
  <si>
    <t>מבוא למדעי המחשב ח'</t>
  </si>
  <si>
    <t>אנגלית טכנית – מתקדמים ב'</t>
  </si>
  <si>
    <t>קורסים מדעיים</t>
  </si>
  <si>
    <t>קורסי הנדסת נתונים ומידע</t>
  </si>
  <si>
    <t>קורס עתיר נתונים אחר - יש לצרף אישור</t>
  </si>
  <si>
    <t>קורס נתונים אחר - יש לצרף אישור</t>
  </si>
  <si>
    <t>סך נקודות נתונים</t>
  </si>
  <si>
    <t>מספר קורס - שם קורס</t>
  </si>
  <si>
    <t>אחר</t>
  </si>
  <si>
    <t>קורסי בחירה פקולטיים אחרים - 094, 095, 096, 097, 098</t>
  </si>
  <si>
    <t>סך קורסי בחירה פקולטית</t>
  </si>
  <si>
    <t>ייחשב לתואר</t>
  </si>
  <si>
    <t>סך קורסי בחירה פקולטית - מקסימום 10.5 נק"ז יחשבו להשלמת דרישות לתואר</t>
  </si>
  <si>
    <t>סך נקודות לתואר</t>
  </si>
  <si>
    <t>טופס מעקב - הנדסת נתונים ומידע תשפ"ו 2025/6</t>
  </si>
  <si>
    <t>פעילות חברתית (מילואים)</t>
  </si>
  <si>
    <t>הגורם האנושי בדאטא</t>
  </si>
  <si>
    <t>* 0960222</t>
  </si>
  <si>
    <t>שפה, חישוביות וקוגניציה</t>
  </si>
  <si>
    <t>* 0960231</t>
  </si>
  <si>
    <t>מודלים מתמטיים באחזור מידע מתקדם</t>
  </si>
  <si>
    <t>* 0960235</t>
  </si>
  <si>
    <t>מערכות נבונות אינטראקטיביות</t>
  </si>
  <si>
    <t>* 0960262</t>
  </si>
  <si>
    <t>אחזור מידע</t>
  </si>
  <si>
    <t>* 0960324</t>
  </si>
  <si>
    <t>הנדסת מערכות שירות</t>
  </si>
  <si>
    <t>* 0960693</t>
  </si>
  <si>
    <t>רשתות פסיכולוגיות וקוגניטיביות</t>
  </si>
  <si>
    <t>* 0970135</t>
  </si>
  <si>
    <t>מחקר רב תחומי במערכות שירות</t>
  </si>
  <si>
    <t>* 0970200</t>
  </si>
  <si>
    <t>למידה עמוקה, תאוריה ומעשה</t>
  </si>
  <si>
    <t>* 0970215</t>
  </si>
  <si>
    <t>עיבוד שפה טבעית</t>
  </si>
  <si>
    <t>* 0970216</t>
  </si>
  <si>
    <t>עיבוד שפה טבעית מתקדם</t>
  </si>
  <si>
    <t>* 0970222</t>
  </si>
  <si>
    <t>ראייה ממוחשבת ויישומיה בחדר ניתוח</t>
  </si>
  <si>
    <t>* 0970247</t>
  </si>
  <si>
    <t>אינטרנט של הדברים: טכנולוגיות</t>
  </si>
  <si>
    <t>* 0970248</t>
  </si>
  <si>
    <t>למידת מכונה ברפואה</t>
  </si>
  <si>
    <t>* 0970272</t>
  </si>
  <si>
    <t>סמינר בשילוב נתונים באי ודאות</t>
  </si>
  <si>
    <t>* 0970400</t>
  </si>
  <si>
    <t>מבוא להסקה סיבתית</t>
  </si>
  <si>
    <t>נושאים אתיים באחריות בנתונים</t>
  </si>
  <si>
    <t>פרויקט מחקרי 3</t>
  </si>
  <si>
    <t>פרויקט תכן בלמידה חישובית</t>
  </si>
  <si>
    <t>כלים מתמטיים למדעי הנתונים</t>
  </si>
  <si>
    <t>בינה מלאכותית ומערכות אוטונומיות</t>
  </si>
  <si>
    <t>מודלים גרפיים הסתברותיים</t>
  </si>
  <si>
    <t xml:space="preserve">אספקטים אסטרטגים בלמידת מכונה </t>
  </si>
  <si>
    <t>חישוב, תורת המשחקים וכלכלה</t>
  </si>
  <si>
    <t>למידה יוצרת ומודלי דיפוזיה</t>
  </si>
  <si>
    <t>מתודולוגיות מחקר בעיבוד שפה טבעית</t>
  </si>
  <si>
    <t>קוגניציה אנושית ויישומיה</t>
  </si>
  <si>
    <t>אלגוריתמים בלוגיקה</t>
  </si>
  <si>
    <t>נושאים נבחרים בהנדסת נתונים ומידע</t>
  </si>
  <si>
    <t>מסחר אלגוריתמי בתדירות גבוהה</t>
  </si>
  <si>
    <t>שיטות חיזוי בפינטק</t>
  </si>
  <si>
    <t>למידה חישובית בבחירת תיק השקעות</t>
  </si>
  <si>
    <t>תיאוריה ואלגוריתמים לאופטימיזציה</t>
  </si>
  <si>
    <t>אופטימיזציה בתנאי אי ודאות</t>
  </si>
  <si>
    <t>שיטות אופטימיזציה בלמידת מכונה</t>
  </si>
  <si>
    <t>נושאים נבחרים בסטטיסטיקה והסתברות</t>
  </si>
  <si>
    <t>ניהול וכריית תהליכים עסקיים</t>
  </si>
  <si>
    <t>סטטיסטיקה תעשייתית</t>
  </si>
  <si>
    <t>נושאים ברגרסיה</t>
  </si>
  <si>
    <t>סדרות עתיות וחיזוי</t>
  </si>
  <si>
    <t>השוואות מרובות</t>
  </si>
  <si>
    <t>מודלים סמי-פרמטריים</t>
  </si>
  <si>
    <t>תכנון ניסויים וניתוחם</t>
  </si>
  <si>
    <t>תורת המכרזים</t>
  </si>
  <si>
    <t>למידה וסיבוכיות בתורת המשחקים</t>
  </si>
  <si>
    <t>בחירה חברתית והחלטות משותפות</t>
  </si>
  <si>
    <t>אקונומטריקה למתקדמים</t>
  </si>
  <si>
    <t>הצגת מידע חזותי וקוגניציה</t>
  </si>
  <si>
    <t>עיבוד אותות דיבור עם למידה עמוקה</t>
  </si>
  <si>
    <t>פרוטוקולי רשת עמידים בתקלות</t>
  </si>
  <si>
    <t>סמינר בעיבוד שפה טבעית</t>
  </si>
  <si>
    <t>רובוטים קוגניטיביים</t>
  </si>
  <si>
    <t>תכנון מנגנונים למדעי הנתונים</t>
  </si>
  <si>
    <t>מודלי חישוב חברתי</t>
  </si>
  <si>
    <t>למידת מכונה בקבלת החלטות סדרתית</t>
  </si>
  <si>
    <t>תכנון אוטונומי תחת אי ודאות</t>
  </si>
  <si>
    <t>אלגוריתמים בתרחישי אי-וודאות</t>
  </si>
  <si>
    <t>תורת המשחקים השיתופיים</t>
  </si>
  <si>
    <t>תיאוריה ושיטות באופטימיזציה דלילה</t>
  </si>
  <si>
    <t>אלגוריתמים הסתברותיים</t>
  </si>
  <si>
    <t>סטטיסטיקה אי פרמטרית</t>
  </si>
  <si>
    <t>סמינר בבעיות מנייה לניהול נתונים</t>
  </si>
  <si>
    <t>נושאים בעיבוד שפה טבעית מחקרי</t>
  </si>
  <si>
    <t>נושאים בפרטיות ואתיקה של מידע</t>
  </si>
  <si>
    <t>סך נקודות נתונים - לפחות 24.5 נק"ז להשלמת הדרישות לתואר חובה מינימום 2 קורסי כוכביות</t>
  </si>
  <si>
    <t>עודף</t>
  </si>
  <si>
    <t>קורסי העשרה</t>
  </si>
  <si>
    <t>קורסי ספורט</t>
  </si>
  <si>
    <t>בדיקת תקינות קורסי חובה</t>
  </si>
  <si>
    <t>מעבדה לפיסיקה 1ח'</t>
  </si>
  <si>
    <t>פיסיקה 2</t>
  </si>
  <si>
    <t>פיסיקה 3</t>
  </si>
  <si>
    <t xml:space="preserve">יסודות הכימיה              </t>
  </si>
  <si>
    <t>כימיה פיסיקלית</t>
  </si>
  <si>
    <t xml:space="preserve">כימיה כללית </t>
  </si>
  <si>
    <t xml:space="preserve">מעבדה בכימיה כללית </t>
  </si>
  <si>
    <t>כימיה אורגנית</t>
  </si>
  <si>
    <t>נטיקה כללית</t>
  </si>
  <si>
    <t>ביולוגיה 1</t>
  </si>
  <si>
    <t xml:space="preserve">תורשת האדם ת"א                                                                              </t>
  </si>
  <si>
    <t>בדיקת תקינות קורסים מדעיים</t>
  </si>
  <si>
    <t xml:space="preserve">   </t>
  </si>
  <si>
    <t>בדיקת תקינות קורסים עתירי נתונים</t>
  </si>
  <si>
    <t>בדיקת תקינות קורסי נתונים</t>
  </si>
  <si>
    <t>https://www.asatechnion.co.il/%D7%A0%D7%91%D7%97%D7%A8%D7%95%D7%AA-%D7%90%D7%A1%D7%90/</t>
  </si>
  <si>
    <t>שימו לב - חובה לסיים לפחות 2 קורסי ספורט</t>
  </si>
  <si>
    <t xml:space="preserve">סך נקודות חובה - ללא מדעים </t>
  </si>
  <si>
    <t>סך נקודות מדעיות - חובה מינימום 8 נקז -  עודף נקודות מחושב אוטומטית כחלק מבחירה חופשית</t>
  </si>
  <si>
    <t>מקסימום 10.5 נק"ז יחשבו לתואר</t>
  </si>
  <si>
    <t>סך נקודות חובה - ללא מדעים!</t>
  </si>
  <si>
    <t>בדיקת חובת פיזיקה 1, פיזיקה 1מ</t>
  </si>
  <si>
    <t>סך נקודות מדעיות - כולל פיזיקה 1 או פיזיקה 1מ  (חובה מינימום 8 נקז - כולל פיזיקה 1 או פיזיקה 1 מ)</t>
  </si>
  <si>
    <t>שימו לב - חובה לסיים לפחות 3 קורסי העשרה</t>
  </si>
  <si>
    <t>ראו חוקיות בקישור מטה לגבי סטודנטים המשתתפים בנבחרות</t>
  </si>
  <si>
    <t>סך נקודות להשלמת דרישות התואר - חייב להיות לפחות 155</t>
  </si>
  <si>
    <t>פיסיקה 2 ממ</t>
  </si>
  <si>
    <t>מדעי אחר</t>
  </si>
  <si>
    <t>סך ספורט</t>
  </si>
  <si>
    <t>סך בחירה כללית טכניונית - מקסימום 12 נק"ז יחשבו להשלמת הדרישה לתואר</t>
  </si>
  <si>
    <t>סך קורסי העשרה</t>
  </si>
  <si>
    <t xml:space="preserve">פיסיקה 1 </t>
  </si>
  <si>
    <t>פיסיקה 1 מ</t>
  </si>
  <si>
    <t>02360207 - נושאים על מודלי למידה עמוקה</t>
  </si>
  <si>
    <t>03940804 - חינוך גופני - משחקי מחבט</t>
  </si>
  <si>
    <t>394806 - חינוך גופני - הגנה עצמית</t>
  </si>
  <si>
    <t>למידה עמוקה ותורת הקירובים - 01960014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</si>
</sst>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20"/>
      <color theme="1"/>
      <name val="Arial"/>
      <family val="2"/>
    </font>
    <font>
      <sz val="9"/>
      <color theme="1"/>
      <name val="David"/>
      <family val="2"/>
    </font>
    <font>
      <b/>
      <sz val="11"/>
      <color rgb="FFFF0000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  <font>
      <b/>
      <sz val="14"/>
      <color theme="4" tint="-0.499984740745262"/>
      <name val="Arial"/>
      <family val="2"/>
    </font>
    <font>
      <b/>
      <sz val="16"/>
      <color rgb="FFFF0000"/>
      <name val="Arial"/>
      <family val="2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b/>
      <u/>
      <sz val="16"/>
      <color rgb="FFFF000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1" fillId="4" borderId="2" xfId="0" applyFont="1" applyFill="1" applyBorder="1" applyAlignment="1" applyProtection="1">
      <alignment horizontal="center" vertical="center" readingOrder="2"/>
      <protection locked="0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4" borderId="4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center" readingOrder="2"/>
    </xf>
    <xf numFmtId="0" fontId="6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1" fillId="5" borderId="4" xfId="0" applyFont="1" applyFill="1" applyBorder="1" applyAlignment="1">
      <alignment horizontal="center" vertical="center" wrapText="1" readingOrder="2"/>
    </xf>
    <xf numFmtId="0" fontId="1" fillId="5" borderId="4" xfId="0" applyFont="1" applyFill="1" applyBorder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right" wrapText="1"/>
    </xf>
    <xf numFmtId="0" fontId="1" fillId="9" borderId="2" xfId="0" applyFont="1" applyFill="1" applyBorder="1" applyAlignment="1" applyProtection="1">
      <alignment horizontal="center" vertical="center" readingOrder="2"/>
      <protection locked="0"/>
    </xf>
    <xf numFmtId="0" fontId="1" fillId="9" borderId="2" xfId="0" applyFont="1" applyFill="1" applyBorder="1" applyAlignment="1">
      <alignment horizontal="center" vertical="center" readingOrder="2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8" borderId="0" xfId="0" applyFont="1" applyFill="1"/>
    <xf numFmtId="0" fontId="6" fillId="0" borderId="0" xfId="0" applyFont="1" applyAlignment="1">
      <alignment vertical="center"/>
    </xf>
    <xf numFmtId="0" fontId="1" fillId="4" borderId="4" xfId="0" applyFont="1" applyFill="1" applyBorder="1"/>
    <xf numFmtId="49" fontId="1" fillId="4" borderId="4" xfId="0" applyNumberFormat="1" applyFont="1" applyFill="1" applyBorder="1"/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 readingOrder="2"/>
    </xf>
    <xf numFmtId="0" fontId="7" fillId="4" borderId="0" xfId="0" applyFont="1" applyFill="1" applyAlignment="1" applyProtection="1">
      <alignment vertical="center" readingOrder="2"/>
      <protection locked="0"/>
    </xf>
    <xf numFmtId="0" fontId="1" fillId="0" borderId="0" xfId="0" applyFont="1" applyAlignment="1">
      <alignment vertical="center" wrapText="1" readingOrder="2"/>
    </xf>
    <xf numFmtId="0" fontId="1" fillId="3" borderId="0" xfId="0" applyFont="1" applyFill="1"/>
    <xf numFmtId="0" fontId="2" fillId="0" borderId="0" xfId="0" applyFont="1" applyAlignment="1">
      <alignment vertical="center" readingOrder="2"/>
    </xf>
    <xf numFmtId="0" fontId="8" fillId="0" borderId="0" xfId="0" applyFont="1"/>
    <xf numFmtId="0" fontId="5" fillId="0" borderId="0" xfId="0" applyFont="1" applyAlignment="1">
      <alignment vertical="center" readingOrder="2"/>
    </xf>
    <xf numFmtId="0" fontId="1" fillId="10" borderId="1" xfId="0" applyFont="1" applyFill="1" applyBorder="1" applyAlignment="1">
      <alignment horizontal="center" vertical="center" readingOrder="2"/>
    </xf>
    <xf numFmtId="0" fontId="1" fillId="10" borderId="2" xfId="0" applyFont="1" applyFill="1" applyBorder="1" applyAlignment="1">
      <alignment horizontal="center" vertical="center" readingOrder="2"/>
    </xf>
    <xf numFmtId="0" fontId="1" fillId="10" borderId="0" xfId="0" applyFont="1" applyFill="1" applyAlignment="1">
      <alignment vertical="center" wrapText="1" readingOrder="2"/>
    </xf>
    <xf numFmtId="0" fontId="1" fillId="10" borderId="0" xfId="0" applyFont="1" applyFill="1" applyAlignment="1">
      <alignment horizontal="right" vertical="center" readingOrder="2"/>
    </xf>
    <xf numFmtId="0" fontId="1" fillId="10" borderId="0" xfId="0" applyFont="1" applyFill="1"/>
    <xf numFmtId="0" fontId="2" fillId="11" borderId="1" xfId="0" applyFont="1" applyFill="1" applyBorder="1" applyAlignment="1">
      <alignment horizontal="center" vertical="center" readingOrder="2"/>
    </xf>
    <xf numFmtId="0" fontId="1" fillId="11" borderId="2" xfId="0" applyFont="1" applyFill="1" applyBorder="1" applyAlignment="1">
      <alignment horizontal="center" vertical="center" readingOrder="2"/>
    </xf>
    <xf numFmtId="0" fontId="1" fillId="11" borderId="0" xfId="0" applyFont="1" applyFill="1" applyAlignment="1">
      <alignment vertical="center" readingOrder="2"/>
    </xf>
    <xf numFmtId="0" fontId="1" fillId="11" borderId="0" xfId="0" applyFont="1" applyFill="1" applyAlignment="1">
      <alignment horizontal="center" vertical="center" wrapText="1" readingOrder="2"/>
    </xf>
    <xf numFmtId="0" fontId="1" fillId="11" borderId="0" xfId="0" applyFont="1" applyFill="1"/>
    <xf numFmtId="0" fontId="1" fillId="11" borderId="1" xfId="0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 readingOrder="2"/>
    </xf>
    <xf numFmtId="0" fontId="15" fillId="0" borderId="3" xfId="0" applyFont="1" applyBorder="1" applyAlignment="1">
      <alignment vertical="center" readingOrder="2"/>
    </xf>
    <xf numFmtId="0" fontId="15" fillId="0" borderId="0" xfId="0" applyFont="1" applyAlignment="1">
      <alignment vertical="center" readingOrder="2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/>
    <xf numFmtId="0" fontId="13" fillId="0" borderId="17" xfId="0" applyFont="1" applyBorder="1"/>
    <xf numFmtId="0" fontId="13" fillId="2" borderId="17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 readingOrder="2"/>
    </xf>
    <xf numFmtId="0" fontId="1" fillId="0" borderId="18" xfId="0" applyFont="1" applyBorder="1"/>
    <xf numFmtId="0" fontId="10" fillId="0" borderId="16" xfId="0" applyFont="1" applyBorder="1"/>
    <xf numFmtId="0" fontId="17" fillId="0" borderId="16" xfId="0" applyFont="1" applyBorder="1"/>
    <xf numFmtId="0" fontId="10" fillId="0" borderId="17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6" fillId="2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vertical="center" wrapText="1" readingOrder="2"/>
    </xf>
    <xf numFmtId="0" fontId="19" fillId="0" borderId="17" xfId="0" applyFont="1" applyBorder="1"/>
    <xf numFmtId="0" fontId="19" fillId="2" borderId="17" xfId="0" applyFont="1" applyFill="1" applyBorder="1" applyAlignment="1">
      <alignment horizontal="center"/>
    </xf>
    <xf numFmtId="0" fontId="6" fillId="0" borderId="17" xfId="0" applyFont="1" applyBorder="1" applyAlignment="1">
      <alignment horizontal="right"/>
    </xf>
    <xf numFmtId="0" fontId="20" fillId="0" borderId="17" xfId="0" applyFont="1" applyBorder="1" applyAlignment="1">
      <alignment horizontal="right"/>
    </xf>
    <xf numFmtId="0" fontId="16" fillId="0" borderId="17" xfId="0" applyFont="1" applyBorder="1"/>
    <xf numFmtId="0" fontId="16" fillId="2" borderId="17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 wrapText="1" readingOrder="2"/>
    </xf>
    <xf numFmtId="0" fontId="16" fillId="0" borderId="18" xfId="0" applyFont="1" applyBorder="1"/>
    <xf numFmtId="0" fontId="16" fillId="0" borderId="0" xfId="0" applyFont="1"/>
    <xf numFmtId="0" fontId="1" fillId="9" borderId="1" xfId="0" applyFont="1" applyFill="1" applyBorder="1" applyAlignment="1">
      <alignment horizontal="center" vertical="center" readingOrder="2"/>
    </xf>
    <xf numFmtId="0" fontId="1" fillId="9" borderId="0" xfId="0" applyFont="1" applyFill="1" applyAlignment="1">
      <alignment vertical="center" readingOrder="2"/>
    </xf>
    <xf numFmtId="0" fontId="2" fillId="9" borderId="1" xfId="0" applyFont="1" applyFill="1" applyBorder="1" applyAlignment="1">
      <alignment horizontal="center" vertical="center" readingOrder="2"/>
    </xf>
    <xf numFmtId="0" fontId="1" fillId="9" borderId="8" xfId="0" applyFont="1" applyFill="1" applyBorder="1" applyAlignment="1">
      <alignment horizontal="center" vertical="center" readingOrder="2"/>
    </xf>
    <xf numFmtId="0" fontId="1" fillId="9" borderId="9" xfId="0" applyFont="1" applyFill="1" applyBorder="1" applyAlignment="1">
      <alignment vertical="center" readingOrder="2"/>
    </xf>
    <xf numFmtId="0" fontId="1" fillId="9" borderId="7" xfId="0" applyFont="1" applyFill="1" applyBorder="1" applyAlignment="1">
      <alignment vertical="center" readingOrder="2"/>
    </xf>
    <xf numFmtId="0" fontId="1" fillId="9" borderId="11" xfId="0" applyFont="1" applyFill="1" applyBorder="1" applyAlignment="1">
      <alignment vertical="center" readingOrder="2"/>
    </xf>
    <xf numFmtId="0" fontId="1" fillId="9" borderId="14" xfId="0" applyFont="1" applyFill="1" applyBorder="1" applyAlignment="1">
      <alignment vertical="center" readingOrder="2"/>
    </xf>
    <xf numFmtId="0" fontId="1" fillId="9" borderId="13" xfId="0" applyFont="1" applyFill="1" applyBorder="1" applyAlignment="1">
      <alignment vertical="center" readingOrder="2"/>
    </xf>
    <xf numFmtId="0" fontId="1" fillId="9" borderId="15" xfId="0" applyFont="1" applyFill="1" applyBorder="1" applyAlignment="1">
      <alignment vertical="center" readingOrder="2"/>
    </xf>
    <xf numFmtId="0" fontId="1" fillId="9" borderId="10" xfId="0" applyFont="1" applyFill="1" applyBorder="1" applyAlignment="1">
      <alignment vertical="center" readingOrder="2"/>
    </xf>
    <xf numFmtId="0" fontId="1" fillId="9" borderId="12" xfId="0" applyFont="1" applyFill="1" applyBorder="1" applyAlignment="1">
      <alignment vertical="center" readingOrder="2"/>
    </xf>
    <xf numFmtId="0" fontId="6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4" fillId="10" borderId="0" xfId="0" applyFont="1" applyFill="1" applyAlignment="1">
      <alignment horizontal="center" vertical="center" wrapText="1" readingOrder="2"/>
    </xf>
    <xf numFmtId="0" fontId="18" fillId="0" borderId="19" xfId="1" applyBorder="1" applyAlignment="1">
      <alignment horizontal="right"/>
    </xf>
    <xf numFmtId="0" fontId="6" fillId="0" borderId="0" xfId="0" applyFont="1" applyAlignment="1">
      <alignment horizontal="center" wrapText="1"/>
    </xf>
    <xf numFmtId="0" fontId="2" fillId="3" borderId="3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1" fillId="6" borderId="6" xfId="0" applyFont="1" applyFill="1" applyBorder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readingOrder="2"/>
    </xf>
    <xf numFmtId="0" fontId="15" fillId="0" borderId="3" xfId="0" applyFont="1" applyBorder="1" applyAlignment="1">
      <alignment horizontal="center" vertical="center" readingOrder="2"/>
    </xf>
    <xf numFmtId="0" fontId="15" fillId="0" borderId="0" xfId="0" applyFont="1" applyAlignment="1">
      <alignment horizontal="center" vertical="center" readingOrder="2"/>
    </xf>
    <xf numFmtId="0" fontId="1" fillId="5" borderId="6" xfId="0" applyFont="1" applyFill="1" applyBorder="1" applyAlignment="1">
      <alignment horizontal="right" vertical="center" wrapText="1" readingOrder="2"/>
    </xf>
    <xf numFmtId="0" fontId="1" fillId="5" borderId="0" xfId="0" applyFont="1" applyFill="1" applyAlignment="1">
      <alignment horizontal="right" vertical="center" wrapText="1" readingOrder="2"/>
    </xf>
    <xf numFmtId="0" fontId="1" fillId="5" borderId="6" xfId="0" applyFont="1" applyFill="1" applyBorder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4" fillId="11" borderId="13" xfId="0" applyFont="1" applyFill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satechnion.co.il/%D7%A0%D7%91%D7%97%D7%A8%D7%95%D7%AA-%D7%90%D7%A1%D7%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7"/>
  <sheetViews>
    <sheetView showZeros="0" rightToLeft="1" tabSelected="1" view="pageBreakPreview" topLeftCell="A225" zoomScale="120" zoomScaleNormal="120" zoomScaleSheetLayoutView="120" workbookViewId="0">
      <selection activeCell="B230" sqref="B230"/>
    </sheetView>
  </sheetViews>
  <sheetFormatPr defaultColWidth="32.140625" defaultRowHeight="14.25" x14ac:dyDescent="0.2"/>
  <cols>
    <col min="1" max="1" width="14.42578125" style="1" customWidth="1"/>
    <col min="2" max="2" width="15" style="1" bestFit="1" customWidth="1"/>
    <col min="3" max="3" width="16.85546875" style="2" customWidth="1"/>
    <col min="4" max="4" width="74.42578125" style="1" customWidth="1"/>
    <col min="5" max="5" width="23.42578125" style="19" customWidth="1"/>
    <col min="6" max="6" width="11.42578125" style="1" customWidth="1"/>
    <col min="7" max="16384" width="32.140625" style="1"/>
  </cols>
  <sheetData>
    <row r="1" spans="1:5" s="12" customFormat="1" ht="26.25" x14ac:dyDescent="0.4">
      <c r="A1" s="17"/>
      <c r="B1" s="17"/>
      <c r="C1" s="17"/>
      <c r="D1" s="41" t="s">
        <v>58</v>
      </c>
      <c r="E1" s="29"/>
    </row>
    <row r="2" spans="1:5" s="3" customFormat="1" ht="18" x14ac:dyDescent="0.25">
      <c r="B2" s="117" t="s">
        <v>0</v>
      </c>
      <c r="C2" s="117"/>
      <c r="D2" s="117"/>
      <c r="E2" s="117"/>
    </row>
    <row r="3" spans="1:5" s="2" customFormat="1" ht="15" x14ac:dyDescent="0.2">
      <c r="B3" s="104" t="s">
        <v>1</v>
      </c>
      <c r="C3" s="104"/>
      <c r="D3" s="104"/>
      <c r="E3" s="104"/>
    </row>
    <row r="4" spans="1:5" s="2" customFormat="1" ht="15" x14ac:dyDescent="0.2">
      <c r="B4" s="104" t="s">
        <v>2</v>
      </c>
      <c r="C4" s="104"/>
      <c r="D4" s="104"/>
      <c r="E4" s="104"/>
    </row>
    <row r="5" spans="1:5" s="2" customFormat="1" ht="28.5" customHeight="1" x14ac:dyDescent="0.2">
      <c r="B5" s="118" t="s">
        <v>3</v>
      </c>
      <c r="C5" s="118"/>
      <c r="D5" s="118"/>
      <c r="E5" s="118"/>
    </row>
    <row r="6" spans="1:5" s="2" customFormat="1" ht="15" x14ac:dyDescent="0.2">
      <c r="A6" s="28"/>
      <c r="B6" s="28"/>
      <c r="C6" s="28"/>
      <c r="D6" s="42"/>
      <c r="E6" s="28"/>
    </row>
    <row r="7" spans="1:5" x14ac:dyDescent="0.2">
      <c r="B7" s="108" t="s">
        <v>4</v>
      </c>
      <c r="C7" s="109"/>
      <c r="D7" s="43"/>
      <c r="E7" s="1"/>
    </row>
    <row r="8" spans="1:5" x14ac:dyDescent="0.2">
      <c r="B8" s="108" t="s">
        <v>5</v>
      </c>
      <c r="C8" s="109"/>
      <c r="D8" s="43"/>
      <c r="E8" s="1"/>
    </row>
    <row r="9" spans="1:5" x14ac:dyDescent="0.2">
      <c r="B9" s="108" t="s">
        <v>6</v>
      </c>
      <c r="C9" s="109"/>
      <c r="D9" s="43"/>
      <c r="E9" s="1"/>
    </row>
    <row r="10" spans="1:5" x14ac:dyDescent="0.2">
      <c r="B10" s="108" t="s">
        <v>7</v>
      </c>
      <c r="C10" s="109"/>
      <c r="D10" s="44"/>
      <c r="E10" s="1"/>
    </row>
    <row r="11" spans="1:5" x14ac:dyDescent="0.2">
      <c r="B11" s="108" t="s">
        <v>8</v>
      </c>
      <c r="C11" s="109"/>
      <c r="D11" s="43"/>
      <c r="E11" s="1"/>
    </row>
    <row r="12" spans="1:5" x14ac:dyDescent="0.2">
      <c r="B12" s="108" t="s">
        <v>9</v>
      </c>
      <c r="C12" s="109"/>
      <c r="D12" s="43"/>
      <c r="E12" s="1"/>
    </row>
    <row r="13" spans="1:5" x14ac:dyDescent="0.2">
      <c r="B13" s="108" t="s">
        <v>10</v>
      </c>
      <c r="C13" s="109"/>
      <c r="D13" s="11"/>
      <c r="E13" s="1"/>
    </row>
    <row r="14" spans="1:5" x14ac:dyDescent="0.2">
      <c r="C14" s="3"/>
      <c r="E14" s="1"/>
    </row>
    <row r="15" spans="1:5" ht="18.75" customHeight="1" x14ac:dyDescent="0.2">
      <c r="B15" s="105"/>
      <c r="C15" s="105"/>
      <c r="D15" s="105"/>
      <c r="E15" s="105"/>
    </row>
    <row r="16" spans="1:5" ht="20.25" x14ac:dyDescent="0.2">
      <c r="B16" s="119" t="s">
        <v>11</v>
      </c>
      <c r="C16" s="120"/>
      <c r="D16" s="3"/>
    </row>
    <row r="17" spans="1:5" x14ac:dyDescent="0.2">
      <c r="D17" s="1" t="s">
        <v>12</v>
      </c>
      <c r="E17" s="19" t="s">
        <v>13</v>
      </c>
    </row>
    <row r="18" spans="1:5" x14ac:dyDescent="0.2">
      <c r="D18" s="43"/>
      <c r="E18" s="26"/>
    </row>
    <row r="19" spans="1:5" x14ac:dyDescent="0.2">
      <c r="D19" s="43"/>
      <c r="E19" s="26"/>
    </row>
    <row r="20" spans="1:5" x14ac:dyDescent="0.2">
      <c r="D20" s="43"/>
      <c r="E20" s="26"/>
    </row>
    <row r="21" spans="1:5" x14ac:dyDescent="0.2">
      <c r="D21" s="43"/>
      <c r="E21" s="26"/>
    </row>
    <row r="22" spans="1:5" x14ac:dyDescent="0.2">
      <c r="D22" s="43"/>
      <c r="E22" s="26"/>
    </row>
    <row r="23" spans="1:5" x14ac:dyDescent="0.2">
      <c r="D23" s="43"/>
      <c r="E23" s="26"/>
    </row>
    <row r="24" spans="1:5" x14ac:dyDescent="0.2">
      <c r="D24" s="43"/>
      <c r="E24" s="26"/>
    </row>
    <row r="25" spans="1:5" x14ac:dyDescent="0.2">
      <c r="D25" s="43"/>
      <c r="E25" s="26"/>
    </row>
    <row r="26" spans="1:5" ht="18.75" customHeight="1" x14ac:dyDescent="0.2">
      <c r="B26" s="105"/>
      <c r="C26" s="105"/>
      <c r="D26" s="105"/>
      <c r="E26" s="105"/>
    </row>
    <row r="27" spans="1:5" ht="18.75" customHeight="1" x14ac:dyDescent="0.2">
      <c r="B27" s="67" t="s">
        <v>14</v>
      </c>
      <c r="C27" s="68"/>
      <c r="D27" s="45"/>
      <c r="E27" s="16"/>
    </row>
    <row r="28" spans="1:5" ht="18.75" customHeight="1" thickBot="1" x14ac:dyDescent="0.25">
      <c r="B28" s="105"/>
      <c r="C28" s="105"/>
      <c r="D28" s="105"/>
      <c r="E28" s="105"/>
    </row>
    <row r="29" spans="1:5" ht="21" thickBot="1" x14ac:dyDescent="0.25">
      <c r="A29" s="27" t="s">
        <v>15</v>
      </c>
      <c r="B29" s="27" t="s">
        <v>16</v>
      </c>
      <c r="C29" s="13" t="s">
        <v>17</v>
      </c>
      <c r="D29" s="106" t="s">
        <v>18</v>
      </c>
      <c r="E29" s="107"/>
    </row>
    <row r="30" spans="1:5" ht="15" thickBot="1" x14ac:dyDescent="0.25">
      <c r="A30" s="5">
        <v>1</v>
      </c>
      <c r="B30" s="37"/>
      <c r="C30" s="5">
        <v>4</v>
      </c>
      <c r="D30" s="46" t="s">
        <v>26</v>
      </c>
      <c r="E30" s="18">
        <v>940345</v>
      </c>
    </row>
    <row r="31" spans="1:5" ht="15" thickBot="1" x14ac:dyDescent="0.25">
      <c r="A31" s="5">
        <v>1</v>
      </c>
      <c r="B31" s="37"/>
      <c r="C31" s="5">
        <v>5.5</v>
      </c>
      <c r="D31" s="46" t="s">
        <v>41</v>
      </c>
      <c r="E31" s="18">
        <v>1040031</v>
      </c>
    </row>
    <row r="32" spans="1:5" ht="15" thickBot="1" x14ac:dyDescent="0.25">
      <c r="A32" s="5">
        <v>1</v>
      </c>
      <c r="B32" s="37"/>
      <c r="C32" s="5">
        <v>5.5</v>
      </c>
      <c r="D32" s="46" t="s">
        <v>43</v>
      </c>
      <c r="E32" s="18">
        <v>1040166</v>
      </c>
    </row>
    <row r="33" spans="1:5" ht="15" thickBot="1" x14ac:dyDescent="0.25">
      <c r="A33" s="5">
        <v>1</v>
      </c>
      <c r="B33" s="37"/>
      <c r="C33" s="5">
        <v>4</v>
      </c>
      <c r="D33" s="46" t="s">
        <v>44</v>
      </c>
      <c r="E33" s="18">
        <v>2340117</v>
      </c>
    </row>
    <row r="34" spans="1:5" ht="15" thickBot="1" x14ac:dyDescent="0.25">
      <c r="A34" s="5">
        <v>1</v>
      </c>
      <c r="B34" s="37"/>
      <c r="C34" s="5">
        <v>3</v>
      </c>
      <c r="D34" s="46" t="s">
        <v>45</v>
      </c>
      <c r="E34" s="18">
        <v>3240033</v>
      </c>
    </row>
    <row r="35" spans="1:5" ht="15" thickBot="1" x14ac:dyDescent="0.25">
      <c r="A35" s="5">
        <v>2</v>
      </c>
      <c r="B35" s="37"/>
      <c r="C35" s="5">
        <v>3.5</v>
      </c>
      <c r="D35" s="46" t="s">
        <v>19</v>
      </c>
      <c r="E35" s="18">
        <v>940210</v>
      </c>
    </row>
    <row r="36" spans="1:5" ht="15" thickBot="1" x14ac:dyDescent="0.25">
      <c r="A36" s="5">
        <v>2</v>
      </c>
      <c r="B36" s="37"/>
      <c r="C36" s="5">
        <v>3.5</v>
      </c>
      <c r="D36" s="46" t="s">
        <v>20</v>
      </c>
      <c r="E36" s="18">
        <v>940219</v>
      </c>
    </row>
    <row r="37" spans="1:5" ht="15" thickBot="1" x14ac:dyDescent="0.25">
      <c r="A37" s="5">
        <v>2</v>
      </c>
      <c r="B37" s="37"/>
      <c r="C37" s="5">
        <v>4</v>
      </c>
      <c r="D37" s="46" t="s">
        <v>27</v>
      </c>
      <c r="E37" s="18">
        <v>940412</v>
      </c>
    </row>
    <row r="38" spans="1:5" ht="15" thickBot="1" x14ac:dyDescent="0.25">
      <c r="A38" s="5">
        <v>2</v>
      </c>
      <c r="B38" s="37"/>
      <c r="C38" s="5">
        <v>1.5</v>
      </c>
      <c r="D38" s="46" t="s">
        <v>29</v>
      </c>
      <c r="E38" s="18">
        <v>940700</v>
      </c>
    </row>
    <row r="39" spans="1:5" ht="15" thickBot="1" x14ac:dyDescent="0.25">
      <c r="A39" s="5">
        <v>2</v>
      </c>
      <c r="B39" s="37"/>
      <c r="C39" s="5">
        <v>5</v>
      </c>
      <c r="D39" s="46" t="s">
        <v>42</v>
      </c>
      <c r="E39" s="18">
        <v>1040032</v>
      </c>
    </row>
    <row r="40" spans="1:5" ht="15" thickBot="1" x14ac:dyDescent="0.25">
      <c r="A40" s="5">
        <v>3</v>
      </c>
      <c r="B40" s="37"/>
      <c r="C40" s="5">
        <v>4</v>
      </c>
      <c r="D40" s="46" t="s">
        <v>21</v>
      </c>
      <c r="E40" s="18">
        <v>940224</v>
      </c>
    </row>
    <row r="41" spans="1:5" ht="15" thickBot="1" x14ac:dyDescent="0.25">
      <c r="A41" s="5">
        <v>3</v>
      </c>
      <c r="B41" s="37"/>
      <c r="C41" s="5">
        <v>3</v>
      </c>
      <c r="D41" s="46" t="s">
        <v>22</v>
      </c>
      <c r="E41" s="18">
        <v>940241</v>
      </c>
    </row>
    <row r="42" spans="1:5" ht="15" thickBot="1" x14ac:dyDescent="0.25">
      <c r="A42" s="5">
        <v>3</v>
      </c>
      <c r="B42" s="37"/>
      <c r="C42" s="5">
        <v>3.5</v>
      </c>
      <c r="D42" s="46" t="s">
        <v>28</v>
      </c>
      <c r="E42" s="18">
        <v>940424</v>
      </c>
    </row>
    <row r="43" spans="1:5" ht="15" thickBot="1" x14ac:dyDescent="0.25">
      <c r="A43" s="5">
        <v>3</v>
      </c>
      <c r="B43" s="37"/>
      <c r="C43" s="5">
        <v>4</v>
      </c>
      <c r="D43" s="46" t="s">
        <v>30</v>
      </c>
      <c r="E43" s="18">
        <v>950296</v>
      </c>
    </row>
    <row r="44" spans="1:5" ht="15" thickBot="1" x14ac:dyDescent="0.25">
      <c r="A44" s="5">
        <v>3</v>
      </c>
      <c r="B44" s="37"/>
      <c r="C44" s="5">
        <v>3.5</v>
      </c>
      <c r="D44" s="46" t="s">
        <v>37</v>
      </c>
      <c r="E44" s="18">
        <v>960570</v>
      </c>
    </row>
    <row r="45" spans="1:5" ht="15" thickBot="1" x14ac:dyDescent="0.25">
      <c r="A45" s="5">
        <v>4</v>
      </c>
      <c r="B45" s="37"/>
      <c r="C45" s="5">
        <v>3.5</v>
      </c>
      <c r="D45" s="46" t="s">
        <v>25</v>
      </c>
      <c r="E45" s="18">
        <v>940314</v>
      </c>
    </row>
    <row r="46" spans="1:5" ht="15" thickBot="1" x14ac:dyDescent="0.25">
      <c r="A46" s="5">
        <v>4</v>
      </c>
      <c r="B46" s="37"/>
      <c r="C46" s="5">
        <v>3.5</v>
      </c>
      <c r="D46" s="46" t="s">
        <v>32</v>
      </c>
      <c r="E46" s="18">
        <v>960211</v>
      </c>
    </row>
    <row r="47" spans="1:5" ht="15" thickBot="1" x14ac:dyDescent="0.25">
      <c r="A47" s="5">
        <v>4</v>
      </c>
      <c r="B47" s="37"/>
      <c r="C47" s="5">
        <v>3</v>
      </c>
      <c r="D47" s="46" t="s">
        <v>33</v>
      </c>
      <c r="E47" s="18">
        <v>960224</v>
      </c>
    </row>
    <row r="48" spans="1:5" ht="15" thickBot="1" x14ac:dyDescent="0.25">
      <c r="A48" s="5">
        <v>4</v>
      </c>
      <c r="B48" s="37"/>
      <c r="C48" s="5">
        <v>3.5</v>
      </c>
      <c r="D48" s="46" t="s">
        <v>35</v>
      </c>
      <c r="E48" s="18">
        <v>960327</v>
      </c>
    </row>
    <row r="49" spans="1:6" ht="15" thickBot="1" x14ac:dyDescent="0.25">
      <c r="A49" s="5">
        <v>4</v>
      </c>
      <c r="B49" s="37"/>
      <c r="C49" s="5">
        <v>3.5</v>
      </c>
      <c r="D49" s="46" t="s">
        <v>36</v>
      </c>
      <c r="E49" s="18">
        <v>960411</v>
      </c>
    </row>
    <row r="50" spans="1:6" ht="15" thickBot="1" x14ac:dyDescent="0.25">
      <c r="A50" s="5">
        <v>4</v>
      </c>
      <c r="B50" s="37"/>
      <c r="C50" s="5">
        <v>3</v>
      </c>
      <c r="D50" s="46" t="s">
        <v>39</v>
      </c>
      <c r="E50" s="18">
        <v>970414</v>
      </c>
    </row>
    <row r="51" spans="1:6" ht="15" thickBot="1" x14ac:dyDescent="0.25">
      <c r="A51" s="5">
        <v>5</v>
      </c>
      <c r="B51" s="37"/>
      <c r="C51" s="5">
        <v>3.5</v>
      </c>
      <c r="D51" s="46" t="s">
        <v>31</v>
      </c>
      <c r="E51" s="18">
        <v>960210</v>
      </c>
    </row>
    <row r="52" spans="1:6" ht="15" thickBot="1" x14ac:dyDescent="0.25">
      <c r="A52" s="5">
        <v>5</v>
      </c>
      <c r="B52" s="37"/>
      <c r="C52" s="5">
        <v>3.5</v>
      </c>
      <c r="D52" s="46" t="s">
        <v>34</v>
      </c>
      <c r="E52" s="18">
        <v>960250</v>
      </c>
    </row>
    <row r="53" spans="1:6" ht="15" thickBot="1" x14ac:dyDescent="0.25">
      <c r="A53" s="5">
        <v>5</v>
      </c>
      <c r="B53" s="37"/>
      <c r="C53" s="5">
        <v>3.5</v>
      </c>
      <c r="D53" s="46" t="s">
        <v>60</v>
      </c>
      <c r="E53" s="18">
        <v>960275</v>
      </c>
    </row>
    <row r="54" spans="1:6" ht="15" thickBot="1" x14ac:dyDescent="0.25">
      <c r="A54" s="5">
        <v>5</v>
      </c>
      <c r="B54" s="37"/>
      <c r="C54" s="5">
        <v>3.5</v>
      </c>
      <c r="D54" s="46" t="s">
        <v>38</v>
      </c>
      <c r="E54" s="18">
        <v>970209</v>
      </c>
    </row>
    <row r="55" spans="1:6" ht="15" thickBot="1" x14ac:dyDescent="0.25">
      <c r="A55" s="5">
        <v>5</v>
      </c>
      <c r="B55" s="37"/>
      <c r="C55" s="5">
        <v>2.5</v>
      </c>
      <c r="D55" s="46" t="s">
        <v>40</v>
      </c>
      <c r="E55" s="18">
        <v>970447</v>
      </c>
    </row>
    <row r="56" spans="1:6" ht="15" thickBot="1" x14ac:dyDescent="0.25">
      <c r="A56" s="5">
        <v>7</v>
      </c>
      <c r="B56" s="37"/>
      <c r="C56" s="5">
        <v>3</v>
      </c>
      <c r="D56" s="48" t="s">
        <v>23</v>
      </c>
      <c r="E56" s="18">
        <v>940290</v>
      </c>
    </row>
    <row r="57" spans="1:6" ht="15" thickBot="1" x14ac:dyDescent="0.25">
      <c r="A57" s="5">
        <v>8</v>
      </c>
      <c r="B57" s="37"/>
      <c r="C57" s="5">
        <v>3</v>
      </c>
      <c r="D57" s="48" t="s">
        <v>24</v>
      </c>
      <c r="E57" s="18">
        <v>940295</v>
      </c>
    </row>
    <row r="58" spans="1:6" ht="15.75" thickBot="1" x14ac:dyDescent="0.3">
      <c r="A58" s="15"/>
      <c r="B58" s="15">
        <f>+SUM(B30:B57)</f>
        <v>0</v>
      </c>
      <c r="C58" s="69">
        <f>+SUMPRODUCT(C30:C57,B30:B57)</f>
        <v>0</v>
      </c>
      <c r="D58" s="70" t="s">
        <v>164</v>
      </c>
      <c r="E58" s="18"/>
    </row>
    <row r="59" spans="1:6" s="65" customFormat="1" ht="15.75" thickBot="1" x14ac:dyDescent="0.3">
      <c r="A59" s="64"/>
      <c r="B59" s="64"/>
      <c r="C59" s="2"/>
      <c r="E59" s="66"/>
    </row>
    <row r="60" spans="1:6" ht="21" thickBot="1" x14ac:dyDescent="0.35">
      <c r="A60" s="76" t="s">
        <v>143</v>
      </c>
      <c r="B60" s="71"/>
      <c r="C60" s="72"/>
      <c r="D60" s="73" t="str">
        <f>IF(SUM(B30:B57)=29,"תקין","טרם סיימת את כל קורסי החובה")</f>
        <v>טרם סיימת את כל קורסי החובה</v>
      </c>
      <c r="E60" s="74"/>
      <c r="F60" s="75"/>
    </row>
    <row r="61" spans="1:6" ht="15" thickBot="1" x14ac:dyDescent="0.25"/>
    <row r="62" spans="1:6" ht="21" thickBot="1" x14ac:dyDescent="0.25">
      <c r="A62" s="27"/>
      <c r="B62" s="27" t="s">
        <v>16</v>
      </c>
      <c r="C62" s="13" t="s">
        <v>17</v>
      </c>
      <c r="D62" s="106" t="s">
        <v>46</v>
      </c>
      <c r="E62" s="107"/>
    </row>
    <row r="63" spans="1:6" ht="15" thickBot="1" x14ac:dyDescent="0.25">
      <c r="A63" s="5"/>
      <c r="B63" s="37"/>
      <c r="C63" s="37">
        <v>2.5</v>
      </c>
      <c r="D63" s="47" t="s">
        <v>175</v>
      </c>
      <c r="E63" s="81">
        <v>1140051</v>
      </c>
    </row>
    <row r="64" spans="1:6" ht="15" thickBot="1" x14ac:dyDescent="0.25">
      <c r="A64" s="5"/>
      <c r="B64" s="37"/>
      <c r="C64" s="37">
        <v>3.5</v>
      </c>
      <c r="D64" s="47" t="s">
        <v>176</v>
      </c>
      <c r="E64" s="81">
        <v>1140071</v>
      </c>
    </row>
    <row r="65" spans="1:5" ht="15" thickBot="1" x14ac:dyDescent="0.25">
      <c r="A65" s="7"/>
      <c r="B65" s="38"/>
      <c r="C65" s="7">
        <v>1</v>
      </c>
      <c r="D65" s="46" t="s">
        <v>144</v>
      </c>
      <c r="E65" s="18">
        <v>1140032</v>
      </c>
    </row>
    <row r="66" spans="1:5" ht="15" thickBot="1" x14ac:dyDescent="0.25">
      <c r="A66" s="7"/>
      <c r="B66" s="38"/>
      <c r="C66" s="7">
        <v>3.5</v>
      </c>
      <c r="D66" s="46" t="s">
        <v>145</v>
      </c>
      <c r="E66" s="18">
        <v>1140052</v>
      </c>
    </row>
    <row r="67" spans="1:5" ht="15" thickBot="1" x14ac:dyDescent="0.25">
      <c r="A67" s="7"/>
      <c r="B67" s="38"/>
      <c r="C67" s="7">
        <v>5</v>
      </c>
      <c r="D67" s="46" t="s">
        <v>170</v>
      </c>
      <c r="E67" s="18">
        <v>1140075</v>
      </c>
    </row>
    <row r="68" spans="1:5" ht="15" thickBot="1" x14ac:dyDescent="0.25">
      <c r="A68" s="7"/>
      <c r="B68" s="38"/>
      <c r="C68" s="7">
        <v>3.5</v>
      </c>
      <c r="D68" s="46" t="s">
        <v>146</v>
      </c>
      <c r="E68" s="18">
        <v>1140054</v>
      </c>
    </row>
    <row r="69" spans="1:5" ht="15" thickBot="1" x14ac:dyDescent="0.25">
      <c r="A69" s="7"/>
      <c r="B69" s="38"/>
      <c r="C69" s="7">
        <v>5</v>
      </c>
      <c r="D69" s="46" t="s">
        <v>147</v>
      </c>
      <c r="E69" s="18">
        <v>1240120</v>
      </c>
    </row>
    <row r="70" spans="1:5" ht="15" thickBot="1" x14ac:dyDescent="0.25">
      <c r="A70" s="7"/>
      <c r="B70" s="38"/>
      <c r="C70" s="7">
        <v>4</v>
      </c>
      <c r="D70" s="46" t="s">
        <v>148</v>
      </c>
      <c r="E70" s="18">
        <v>1240510</v>
      </c>
    </row>
    <row r="71" spans="1:5" ht="15" thickBot="1" x14ac:dyDescent="0.25">
      <c r="A71" s="7"/>
      <c r="B71" s="38"/>
      <c r="C71" s="7">
        <v>3</v>
      </c>
      <c r="D71" s="46" t="s">
        <v>149</v>
      </c>
      <c r="E71" s="18">
        <v>1250001</v>
      </c>
    </row>
    <row r="72" spans="1:5" ht="15" thickBot="1" x14ac:dyDescent="0.25">
      <c r="A72" s="7"/>
      <c r="B72" s="38"/>
      <c r="C72" s="7">
        <v>0.5</v>
      </c>
      <c r="D72" s="46" t="s">
        <v>150</v>
      </c>
      <c r="E72" s="18">
        <v>1250013</v>
      </c>
    </row>
    <row r="73" spans="1:5" ht="15" thickBot="1" x14ac:dyDescent="0.25">
      <c r="A73" s="7"/>
      <c r="B73" s="38"/>
      <c r="C73" s="7">
        <v>5</v>
      </c>
      <c r="D73" s="46" t="s">
        <v>151</v>
      </c>
      <c r="E73" s="18">
        <v>1250801</v>
      </c>
    </row>
    <row r="74" spans="1:5" ht="15" thickBot="1" x14ac:dyDescent="0.25">
      <c r="A74" s="7"/>
      <c r="B74" s="38"/>
      <c r="C74" s="7">
        <v>3.5</v>
      </c>
      <c r="D74" s="46" t="s">
        <v>152</v>
      </c>
      <c r="E74" s="18">
        <v>1340020</v>
      </c>
    </row>
    <row r="75" spans="1:5" ht="15" thickBot="1" x14ac:dyDescent="0.25">
      <c r="A75" s="7"/>
      <c r="B75" s="38"/>
      <c r="C75" s="7">
        <v>3</v>
      </c>
      <c r="D75" s="46" t="s">
        <v>153</v>
      </c>
      <c r="E75" s="18">
        <v>1340058</v>
      </c>
    </row>
    <row r="76" spans="1:5" ht="15" thickBot="1" x14ac:dyDescent="0.25">
      <c r="A76" s="7"/>
      <c r="B76" s="38"/>
      <c r="C76" s="7">
        <v>3</v>
      </c>
      <c r="D76" s="46" t="s">
        <v>154</v>
      </c>
      <c r="E76" s="18">
        <v>2740300</v>
      </c>
    </row>
    <row r="77" spans="1:5" ht="15" thickBot="1" x14ac:dyDescent="0.25">
      <c r="A77" s="7"/>
      <c r="B77" s="38"/>
      <c r="C77" s="38"/>
      <c r="D77" s="93" t="s">
        <v>171</v>
      </c>
      <c r="E77" s="81"/>
    </row>
    <row r="78" spans="1:5" ht="15" thickBot="1" x14ac:dyDescent="0.25">
      <c r="A78" s="7"/>
      <c r="B78" s="38"/>
      <c r="C78" s="38"/>
      <c r="D78" s="93" t="s">
        <v>171</v>
      </c>
      <c r="E78" s="81"/>
    </row>
    <row r="79" spans="1:5" ht="15" thickBot="1" x14ac:dyDescent="0.25">
      <c r="A79" s="7"/>
      <c r="B79" s="38"/>
      <c r="C79" s="38"/>
      <c r="D79" s="46" t="s">
        <v>59</v>
      </c>
      <c r="E79" s="18"/>
    </row>
    <row r="80" spans="1:5" s="39" customFormat="1" ht="15.75" customHeight="1" thickBot="1" x14ac:dyDescent="0.3">
      <c r="C80" s="40">
        <f>+SUMPRODUCT(C63:C79,B63:B79)</f>
        <v>0</v>
      </c>
      <c r="D80" s="113" t="s">
        <v>166</v>
      </c>
      <c r="E80" s="114"/>
    </row>
    <row r="81" spans="1:6" ht="15" thickBot="1" x14ac:dyDescent="0.25"/>
    <row r="82" spans="1:6" ht="18.75" thickBot="1" x14ac:dyDescent="0.3">
      <c r="A82" s="76" t="s">
        <v>155</v>
      </c>
      <c r="B82" s="82"/>
      <c r="C82" s="83"/>
      <c r="D82" s="78" t="str">
        <f>IF(SUMPRODUCT(C63:C79,B63:B79)&gt;=8,"תקין","טרם סיימת את חובות הקורסים המדעיים")</f>
        <v>טרם סיימת את חובות הקורסים המדעיים</v>
      </c>
      <c r="E82" s="74"/>
      <c r="F82" s="75"/>
    </row>
    <row r="83" spans="1:6" ht="18.75" thickBot="1" x14ac:dyDescent="0.3">
      <c r="A83" s="76" t="s">
        <v>165</v>
      </c>
      <c r="B83" s="82"/>
      <c r="C83" s="83"/>
      <c r="D83" s="78" t="str">
        <f>IF(B63+B64&gt;=1,"תקין","טרם סיימת את חובת פיזיקה 1 או 1 מ")</f>
        <v>טרם סיימת את חובת פיזיקה 1 או 1 מ</v>
      </c>
      <c r="E83" s="74"/>
      <c r="F83" s="75"/>
    </row>
    <row r="84" spans="1:6" x14ac:dyDescent="0.2">
      <c r="D84" s="1" t="s">
        <v>156</v>
      </c>
    </row>
    <row r="85" spans="1:6" ht="21" thickBot="1" x14ac:dyDescent="0.25">
      <c r="D85" s="106"/>
      <c r="E85" s="107"/>
    </row>
    <row r="86" spans="1:6" ht="21" thickBot="1" x14ac:dyDescent="0.25">
      <c r="A86" s="27"/>
      <c r="B86" s="27" t="s">
        <v>16</v>
      </c>
      <c r="C86" s="13" t="s">
        <v>17</v>
      </c>
      <c r="D86" s="106" t="s">
        <v>47</v>
      </c>
      <c r="E86" s="107"/>
      <c r="F86" s="4"/>
    </row>
    <row r="87" spans="1:6" s="57" customFormat="1" ht="15" thickBot="1" x14ac:dyDescent="0.25">
      <c r="A87" s="53"/>
      <c r="B87" s="92"/>
      <c r="C87" s="54">
        <v>3</v>
      </c>
      <c r="D87" s="55" t="s">
        <v>62</v>
      </c>
      <c r="E87" s="56" t="s">
        <v>61</v>
      </c>
    </row>
    <row r="88" spans="1:6" s="57" customFormat="1" ht="15" thickBot="1" x14ac:dyDescent="0.25">
      <c r="A88" s="53"/>
      <c r="B88" s="92"/>
      <c r="C88" s="53">
        <v>3</v>
      </c>
      <c r="D88" s="55" t="s">
        <v>64</v>
      </c>
      <c r="E88" s="56" t="s">
        <v>63</v>
      </c>
    </row>
    <row r="89" spans="1:6" s="57" customFormat="1" ht="15" thickBot="1" x14ac:dyDescent="0.25">
      <c r="A89" s="53"/>
      <c r="B89" s="92"/>
      <c r="C89" s="54">
        <v>3</v>
      </c>
      <c r="D89" s="55" t="s">
        <v>66</v>
      </c>
      <c r="E89" s="56" t="s">
        <v>65</v>
      </c>
    </row>
    <row r="90" spans="1:6" s="57" customFormat="1" ht="15" thickBot="1" x14ac:dyDescent="0.25">
      <c r="A90" s="53"/>
      <c r="B90" s="92"/>
      <c r="C90" s="54">
        <v>3.5</v>
      </c>
      <c r="D90" s="55" t="s">
        <v>68</v>
      </c>
      <c r="E90" s="56" t="s">
        <v>67</v>
      </c>
    </row>
    <row r="91" spans="1:6" s="57" customFormat="1" ht="15" thickBot="1" x14ac:dyDescent="0.25">
      <c r="A91" s="53"/>
      <c r="B91" s="92"/>
      <c r="C91" s="54">
        <v>3.5</v>
      </c>
      <c r="D91" s="55" t="s">
        <v>70</v>
      </c>
      <c r="E91" s="56" t="s">
        <v>69</v>
      </c>
    </row>
    <row r="92" spans="1:6" s="57" customFormat="1" ht="15" thickBot="1" x14ac:dyDescent="0.25">
      <c r="A92" s="53"/>
      <c r="B92" s="92"/>
      <c r="C92" s="54">
        <v>3</v>
      </c>
      <c r="D92" s="55" t="s">
        <v>72</v>
      </c>
      <c r="E92" s="56" t="s">
        <v>71</v>
      </c>
    </row>
    <row r="93" spans="1:6" s="57" customFormat="1" ht="15" thickBot="1" x14ac:dyDescent="0.25">
      <c r="A93" s="53"/>
      <c r="B93" s="92"/>
      <c r="C93" s="54">
        <v>3.5</v>
      </c>
      <c r="D93" s="55" t="s">
        <v>74</v>
      </c>
      <c r="E93" s="56" t="s">
        <v>73</v>
      </c>
    </row>
    <row r="94" spans="1:6" s="57" customFormat="1" ht="15" thickBot="1" x14ac:dyDescent="0.25">
      <c r="A94" s="53"/>
      <c r="B94" s="92"/>
      <c r="C94" s="54">
        <v>3.5</v>
      </c>
      <c r="D94" s="55" t="s">
        <v>76</v>
      </c>
      <c r="E94" s="56" t="s">
        <v>75</v>
      </c>
    </row>
    <row r="95" spans="1:6" s="57" customFormat="1" ht="15" thickBot="1" x14ac:dyDescent="0.25">
      <c r="A95" s="53"/>
      <c r="B95" s="92"/>
      <c r="C95" s="54">
        <v>3</v>
      </c>
      <c r="D95" s="55" t="s">
        <v>78</v>
      </c>
      <c r="E95" s="56" t="s">
        <v>77</v>
      </c>
    </row>
    <row r="96" spans="1:6" s="57" customFormat="1" ht="15" thickBot="1" x14ac:dyDescent="0.25">
      <c r="A96" s="53"/>
      <c r="B96" s="92"/>
      <c r="C96" s="54">
        <v>2.5</v>
      </c>
      <c r="D96" s="55" t="s">
        <v>80</v>
      </c>
      <c r="E96" s="56" t="s">
        <v>79</v>
      </c>
    </row>
    <row r="97" spans="1:5" s="57" customFormat="1" ht="15" thickBot="1" x14ac:dyDescent="0.25">
      <c r="A97" s="53"/>
      <c r="B97" s="92"/>
      <c r="C97" s="54">
        <v>2.5</v>
      </c>
      <c r="D97" s="55" t="s">
        <v>82</v>
      </c>
      <c r="E97" s="56" t="s">
        <v>81</v>
      </c>
    </row>
    <row r="98" spans="1:5" s="57" customFormat="1" ht="15" thickBot="1" x14ac:dyDescent="0.25">
      <c r="A98" s="53"/>
      <c r="B98" s="92"/>
      <c r="C98" s="54">
        <v>3</v>
      </c>
      <c r="D98" s="55" t="s">
        <v>84</v>
      </c>
      <c r="E98" s="56" t="s">
        <v>83</v>
      </c>
    </row>
    <row r="99" spans="1:5" s="57" customFormat="1" ht="15" thickBot="1" x14ac:dyDescent="0.25">
      <c r="A99" s="53"/>
      <c r="B99" s="92"/>
      <c r="C99" s="54">
        <v>3</v>
      </c>
      <c r="D99" s="55" t="s">
        <v>86</v>
      </c>
      <c r="E99" s="56" t="s">
        <v>85</v>
      </c>
    </row>
    <row r="100" spans="1:5" s="57" customFormat="1" ht="15" thickBot="1" x14ac:dyDescent="0.25">
      <c r="A100" s="53"/>
      <c r="B100" s="92"/>
      <c r="C100" s="54">
        <v>2.5</v>
      </c>
      <c r="D100" s="55" t="s">
        <v>88</v>
      </c>
      <c r="E100" s="56" t="s">
        <v>87</v>
      </c>
    </row>
    <row r="101" spans="1:5" s="57" customFormat="1" ht="15" thickBot="1" x14ac:dyDescent="0.25">
      <c r="A101" s="53"/>
      <c r="B101" s="92"/>
      <c r="C101" s="54">
        <v>2.5</v>
      </c>
      <c r="D101" s="55" t="s">
        <v>90</v>
      </c>
      <c r="E101" s="56" t="s">
        <v>89</v>
      </c>
    </row>
    <row r="102" spans="1:5" s="57" customFormat="1" ht="15" thickBot="1" x14ac:dyDescent="0.25">
      <c r="A102" s="53"/>
      <c r="B102" s="92"/>
      <c r="C102" s="95"/>
      <c r="D102" s="96"/>
      <c r="E102" s="110" t="s">
        <v>48</v>
      </c>
    </row>
    <row r="103" spans="1:5" s="57" customFormat="1" ht="15" thickBot="1" x14ac:dyDescent="0.25">
      <c r="A103" s="53"/>
      <c r="B103" s="92"/>
      <c r="C103" s="95"/>
      <c r="D103" s="96"/>
      <c r="E103" s="110"/>
    </row>
    <row r="104" spans="1:5" s="57" customFormat="1" ht="15" thickBot="1" x14ac:dyDescent="0.25">
      <c r="A104" s="53"/>
      <c r="B104" s="92"/>
      <c r="C104" s="95"/>
      <c r="D104" s="97"/>
      <c r="E104" s="110"/>
    </row>
    <row r="105" spans="1:5" s="57" customFormat="1" ht="15" thickBot="1" x14ac:dyDescent="0.25">
      <c r="A105" s="53"/>
      <c r="B105" s="92"/>
      <c r="C105" s="95"/>
      <c r="D105" s="96"/>
      <c r="E105" s="110"/>
    </row>
    <row r="106" spans="1:5" s="57" customFormat="1" ht="15" thickBot="1" x14ac:dyDescent="0.25">
      <c r="A106" s="53"/>
      <c r="B106" s="92"/>
      <c r="C106" s="95"/>
      <c r="D106" s="97"/>
      <c r="E106" s="110"/>
    </row>
    <row r="107" spans="1:5" s="57" customFormat="1" ht="15" thickBot="1" x14ac:dyDescent="0.25">
      <c r="A107" s="53"/>
      <c r="B107" s="92"/>
      <c r="C107" s="38"/>
      <c r="D107" s="98"/>
      <c r="E107" s="110"/>
    </row>
    <row r="108" spans="1:5" s="62" customFormat="1" ht="15.75" thickBot="1" x14ac:dyDescent="0.25">
      <c r="A108" s="58"/>
      <c r="B108" s="94"/>
      <c r="C108" s="59">
        <v>2.5</v>
      </c>
      <c r="D108" s="60" t="s">
        <v>91</v>
      </c>
      <c r="E108" s="61">
        <v>940288</v>
      </c>
    </row>
    <row r="109" spans="1:5" s="62" customFormat="1" ht="15.75" thickBot="1" x14ac:dyDescent="0.25">
      <c r="A109" s="58"/>
      <c r="B109" s="94"/>
      <c r="C109" s="59">
        <v>3</v>
      </c>
      <c r="D109" s="60" t="s">
        <v>92</v>
      </c>
      <c r="E109" s="61">
        <v>940703</v>
      </c>
    </row>
    <row r="110" spans="1:5" s="62" customFormat="1" ht="15.75" thickBot="1" x14ac:dyDescent="0.25">
      <c r="A110" s="58"/>
      <c r="B110" s="94"/>
      <c r="C110" s="59">
        <v>2.5</v>
      </c>
      <c r="D110" s="60" t="s">
        <v>93</v>
      </c>
      <c r="E110" s="61">
        <v>950280</v>
      </c>
    </row>
    <row r="111" spans="1:5" s="62" customFormat="1" ht="15.75" thickBot="1" x14ac:dyDescent="0.25">
      <c r="A111" s="58"/>
      <c r="B111" s="94"/>
      <c r="C111" s="59">
        <v>3.5</v>
      </c>
      <c r="D111" s="60" t="s">
        <v>94</v>
      </c>
      <c r="E111" s="61">
        <v>960200</v>
      </c>
    </row>
    <row r="112" spans="1:5" s="62" customFormat="1" ht="15" thickBot="1" x14ac:dyDescent="0.25">
      <c r="A112" s="63"/>
      <c r="B112" s="92"/>
      <c r="C112" s="59">
        <v>2.5</v>
      </c>
      <c r="D112" s="60" t="s">
        <v>95</v>
      </c>
      <c r="E112" s="61">
        <v>960208</v>
      </c>
    </row>
    <row r="113" spans="1:5" s="62" customFormat="1" ht="15" thickBot="1" x14ac:dyDescent="0.25">
      <c r="A113" s="63"/>
      <c r="B113" s="92"/>
      <c r="C113" s="59">
        <v>2</v>
      </c>
      <c r="D113" s="60" t="s">
        <v>96</v>
      </c>
      <c r="E113" s="61">
        <v>960212</v>
      </c>
    </row>
    <row r="114" spans="1:5" s="62" customFormat="1" ht="15" thickBot="1" x14ac:dyDescent="0.25">
      <c r="A114" s="63"/>
      <c r="B114" s="92"/>
      <c r="C114" s="59">
        <v>2.5</v>
      </c>
      <c r="D114" s="60" t="s">
        <v>97</v>
      </c>
      <c r="E114" s="61">
        <v>970251</v>
      </c>
    </row>
    <row r="115" spans="1:5" s="62" customFormat="1" ht="15" thickBot="1" x14ac:dyDescent="0.25">
      <c r="A115" s="63"/>
      <c r="B115" s="92"/>
      <c r="C115" s="59">
        <v>2.5</v>
      </c>
      <c r="D115" s="60" t="s">
        <v>98</v>
      </c>
      <c r="E115" s="61">
        <v>960226</v>
      </c>
    </row>
    <row r="116" spans="1:5" s="62" customFormat="1" ht="15" thickBot="1" x14ac:dyDescent="0.25">
      <c r="A116" s="63"/>
      <c r="B116" s="92"/>
      <c r="C116" s="59">
        <v>2.5</v>
      </c>
      <c r="D116" s="60" t="s">
        <v>99</v>
      </c>
      <c r="E116" s="61">
        <v>960236</v>
      </c>
    </row>
    <row r="117" spans="1:5" s="62" customFormat="1" ht="15" thickBot="1" x14ac:dyDescent="0.25">
      <c r="A117" s="63"/>
      <c r="B117" s="92"/>
      <c r="C117" s="59">
        <v>2.5</v>
      </c>
      <c r="D117" s="60" t="s">
        <v>100</v>
      </c>
      <c r="E117" s="61">
        <v>960244</v>
      </c>
    </row>
    <row r="118" spans="1:5" s="62" customFormat="1" ht="15" thickBot="1" x14ac:dyDescent="0.25">
      <c r="A118" s="63"/>
      <c r="B118" s="92"/>
      <c r="C118" s="59">
        <v>3.5</v>
      </c>
      <c r="D118" s="60" t="s">
        <v>101</v>
      </c>
      <c r="E118" s="61">
        <v>960620</v>
      </c>
    </row>
    <row r="119" spans="1:5" s="62" customFormat="1" ht="15" thickBot="1" x14ac:dyDescent="0.25">
      <c r="A119" s="63"/>
      <c r="B119" s="92"/>
      <c r="C119" s="59">
        <v>3</v>
      </c>
      <c r="D119" s="60" t="s">
        <v>102</v>
      </c>
      <c r="E119" s="61">
        <v>960265</v>
      </c>
    </row>
    <row r="120" spans="1:5" s="62" customFormat="1" ht="15" thickBot="1" x14ac:dyDescent="0.25">
      <c r="A120" s="63"/>
      <c r="B120" s="92"/>
      <c r="C120" s="59">
        <v>2.5</v>
      </c>
      <c r="D120" s="60" t="s">
        <v>103</v>
      </c>
      <c r="E120" s="61">
        <v>960290</v>
      </c>
    </row>
    <row r="121" spans="1:5" s="62" customFormat="1" ht="15" thickBot="1" x14ac:dyDescent="0.25">
      <c r="A121" s="63"/>
      <c r="B121" s="92"/>
      <c r="C121" s="59">
        <v>2</v>
      </c>
      <c r="D121" s="60" t="s">
        <v>104</v>
      </c>
      <c r="E121" s="61">
        <v>960291</v>
      </c>
    </row>
    <row r="122" spans="1:5" s="62" customFormat="1" ht="15" thickBot="1" x14ac:dyDescent="0.25">
      <c r="A122" s="63"/>
      <c r="B122" s="92"/>
      <c r="C122" s="59">
        <v>3</v>
      </c>
      <c r="D122" s="60" t="s">
        <v>105</v>
      </c>
      <c r="E122" s="61">
        <v>960292</v>
      </c>
    </row>
    <row r="123" spans="1:5" s="62" customFormat="1" ht="15" thickBot="1" x14ac:dyDescent="0.25">
      <c r="A123" s="63"/>
      <c r="B123" s="92"/>
      <c r="C123" s="59">
        <v>2.5</v>
      </c>
      <c r="D123" s="60" t="s">
        <v>106</v>
      </c>
      <c r="E123" s="61">
        <v>960293</v>
      </c>
    </row>
    <row r="124" spans="1:5" s="62" customFormat="1" ht="15" thickBot="1" x14ac:dyDescent="0.25">
      <c r="A124" s="63"/>
      <c r="B124" s="92"/>
      <c r="C124" s="59">
        <v>3.5</v>
      </c>
      <c r="D124" s="60" t="s">
        <v>107</v>
      </c>
      <c r="E124" s="61">
        <v>960311</v>
      </c>
    </row>
    <row r="125" spans="1:5" s="62" customFormat="1" ht="15" thickBot="1" x14ac:dyDescent="0.25">
      <c r="A125" s="63"/>
      <c r="B125" s="92"/>
      <c r="C125" s="59">
        <v>3.5</v>
      </c>
      <c r="D125" s="60" t="s">
        <v>108</v>
      </c>
      <c r="E125" s="61">
        <v>960335</v>
      </c>
    </row>
    <row r="126" spans="1:5" s="62" customFormat="1" ht="15" thickBot="1" x14ac:dyDescent="0.25">
      <c r="A126" s="63"/>
      <c r="B126" s="92"/>
      <c r="C126" s="59">
        <v>2</v>
      </c>
      <c r="D126" s="60" t="s">
        <v>109</v>
      </c>
      <c r="E126" s="61">
        <v>960336</v>
      </c>
    </row>
    <row r="127" spans="1:5" s="62" customFormat="1" ht="15" thickBot="1" x14ac:dyDescent="0.25">
      <c r="A127" s="63"/>
      <c r="B127" s="92"/>
      <c r="C127" s="59">
        <v>2.5</v>
      </c>
      <c r="D127" s="60" t="s">
        <v>110</v>
      </c>
      <c r="E127" s="61">
        <v>960401</v>
      </c>
    </row>
    <row r="128" spans="1:5" s="62" customFormat="1" ht="15" thickBot="1" x14ac:dyDescent="0.25">
      <c r="A128" s="63"/>
      <c r="B128" s="92"/>
      <c r="C128" s="59">
        <v>3</v>
      </c>
      <c r="D128" s="60" t="s">
        <v>111</v>
      </c>
      <c r="E128" s="61">
        <v>960412</v>
      </c>
    </row>
    <row r="129" spans="1:5" s="62" customFormat="1" ht="15" thickBot="1" x14ac:dyDescent="0.25">
      <c r="A129" s="63"/>
      <c r="B129" s="92"/>
      <c r="C129" s="59">
        <v>3.5</v>
      </c>
      <c r="D129" s="60" t="s">
        <v>112</v>
      </c>
      <c r="E129" s="61">
        <v>960414</v>
      </c>
    </row>
    <row r="130" spans="1:5" s="62" customFormat="1" ht="15" thickBot="1" x14ac:dyDescent="0.25">
      <c r="A130" s="63"/>
      <c r="B130" s="92"/>
      <c r="C130" s="59">
        <v>3</v>
      </c>
      <c r="D130" s="60" t="s">
        <v>113</v>
      </c>
      <c r="E130" s="61">
        <v>960415</v>
      </c>
    </row>
    <row r="131" spans="1:5" s="62" customFormat="1" ht="15" thickBot="1" x14ac:dyDescent="0.25">
      <c r="A131" s="63"/>
      <c r="B131" s="92"/>
      <c r="C131" s="59">
        <v>2.5</v>
      </c>
      <c r="D131" s="60" t="s">
        <v>114</v>
      </c>
      <c r="E131" s="61">
        <v>960425</v>
      </c>
    </row>
    <row r="132" spans="1:5" s="62" customFormat="1" ht="15" thickBot="1" x14ac:dyDescent="0.25">
      <c r="A132" s="63"/>
      <c r="B132" s="92"/>
      <c r="C132" s="59">
        <v>3</v>
      </c>
      <c r="D132" s="60" t="s">
        <v>115</v>
      </c>
      <c r="E132" s="61">
        <v>960450</v>
      </c>
    </row>
    <row r="133" spans="1:5" s="62" customFormat="1" ht="15" thickBot="1" x14ac:dyDescent="0.25">
      <c r="A133" s="63"/>
      <c r="B133" s="92"/>
      <c r="C133" s="59">
        <v>2.5</v>
      </c>
      <c r="D133" s="60" t="s">
        <v>116</v>
      </c>
      <c r="E133" s="61">
        <v>960470</v>
      </c>
    </row>
    <row r="134" spans="1:5" s="62" customFormat="1" ht="15" thickBot="1" x14ac:dyDescent="0.25">
      <c r="A134" s="63"/>
      <c r="B134" s="92"/>
      <c r="C134" s="59">
        <v>2.5</v>
      </c>
      <c r="D134" s="60" t="s">
        <v>117</v>
      </c>
      <c r="E134" s="61">
        <v>960475</v>
      </c>
    </row>
    <row r="135" spans="1:5" s="62" customFormat="1" ht="15" thickBot="1" x14ac:dyDescent="0.25">
      <c r="A135" s="63"/>
      <c r="B135" s="92"/>
      <c r="C135" s="59">
        <v>2.5</v>
      </c>
      <c r="D135" s="60" t="s">
        <v>118</v>
      </c>
      <c r="E135" s="61">
        <v>960573</v>
      </c>
    </row>
    <row r="136" spans="1:5" s="62" customFormat="1" ht="15" thickBot="1" x14ac:dyDescent="0.25">
      <c r="A136" s="63"/>
      <c r="B136" s="92"/>
      <c r="C136" s="59">
        <v>2</v>
      </c>
      <c r="D136" s="60" t="s">
        <v>119</v>
      </c>
      <c r="E136" s="61">
        <v>960576</v>
      </c>
    </row>
    <row r="137" spans="1:5" s="62" customFormat="1" ht="15" thickBot="1" x14ac:dyDescent="0.25">
      <c r="A137" s="63"/>
      <c r="B137" s="92"/>
      <c r="C137" s="59">
        <v>2.5</v>
      </c>
      <c r="D137" s="60" t="s">
        <v>120</v>
      </c>
      <c r="E137" s="61">
        <v>960578</v>
      </c>
    </row>
    <row r="138" spans="1:5" s="62" customFormat="1" ht="15" thickBot="1" x14ac:dyDescent="0.25">
      <c r="A138" s="63"/>
      <c r="B138" s="92"/>
      <c r="C138" s="59">
        <v>3.5</v>
      </c>
      <c r="D138" s="60" t="s">
        <v>121</v>
      </c>
      <c r="E138" s="61">
        <v>960589</v>
      </c>
    </row>
    <row r="139" spans="1:5" s="62" customFormat="1" ht="15" thickBot="1" x14ac:dyDescent="0.25">
      <c r="A139" s="63"/>
      <c r="B139" s="92"/>
      <c r="C139" s="59">
        <v>3</v>
      </c>
      <c r="D139" s="60" t="s">
        <v>122</v>
      </c>
      <c r="E139" s="61">
        <v>960625</v>
      </c>
    </row>
    <row r="140" spans="1:5" s="62" customFormat="1" ht="15" thickBot="1" x14ac:dyDescent="0.25">
      <c r="A140" s="63"/>
      <c r="B140" s="92"/>
      <c r="C140" s="59">
        <v>3</v>
      </c>
      <c r="D140" s="60" t="s">
        <v>123</v>
      </c>
      <c r="E140" s="61">
        <v>970201</v>
      </c>
    </row>
    <row r="141" spans="1:5" s="62" customFormat="1" ht="15" thickBot="1" x14ac:dyDescent="0.25">
      <c r="A141" s="63"/>
      <c r="B141" s="92"/>
      <c r="C141" s="59">
        <v>3.5</v>
      </c>
      <c r="D141" s="60" t="s">
        <v>124</v>
      </c>
      <c r="E141" s="61">
        <v>970211</v>
      </c>
    </row>
    <row r="142" spans="1:5" s="62" customFormat="1" ht="15" thickBot="1" x14ac:dyDescent="0.25">
      <c r="A142" s="63"/>
      <c r="B142" s="92"/>
      <c r="C142" s="59">
        <v>2.5</v>
      </c>
      <c r="D142" s="60" t="s">
        <v>125</v>
      </c>
      <c r="E142" s="61">
        <v>970217</v>
      </c>
    </row>
    <row r="143" spans="1:5" s="62" customFormat="1" ht="15" thickBot="1" x14ac:dyDescent="0.25">
      <c r="A143" s="63"/>
      <c r="B143" s="92"/>
      <c r="C143" s="59">
        <v>2.5</v>
      </c>
      <c r="D143" s="60" t="s">
        <v>126</v>
      </c>
      <c r="E143" s="61">
        <v>970244</v>
      </c>
    </row>
    <row r="144" spans="1:5" s="62" customFormat="1" ht="15" thickBot="1" x14ac:dyDescent="0.25">
      <c r="A144" s="63"/>
      <c r="B144" s="92"/>
      <c r="C144" s="59">
        <v>2</v>
      </c>
      <c r="D144" s="60" t="s">
        <v>127</v>
      </c>
      <c r="E144" s="61">
        <v>970245</v>
      </c>
    </row>
    <row r="145" spans="1:5" s="62" customFormat="1" ht="15" thickBot="1" x14ac:dyDescent="0.25">
      <c r="A145" s="63"/>
      <c r="B145" s="92"/>
      <c r="C145" s="59">
        <v>2.5</v>
      </c>
      <c r="D145" s="60" t="s">
        <v>128</v>
      </c>
      <c r="E145" s="61">
        <v>970246</v>
      </c>
    </row>
    <row r="146" spans="1:5" s="62" customFormat="1" ht="15" thickBot="1" x14ac:dyDescent="0.25">
      <c r="A146" s="63"/>
      <c r="B146" s="92"/>
      <c r="C146" s="59">
        <v>3</v>
      </c>
      <c r="D146" s="60" t="s">
        <v>129</v>
      </c>
      <c r="E146" s="61">
        <v>970249</v>
      </c>
    </row>
    <row r="147" spans="1:5" s="62" customFormat="1" ht="15" thickBot="1" x14ac:dyDescent="0.25">
      <c r="A147" s="63"/>
      <c r="B147" s="92"/>
      <c r="C147" s="59">
        <v>3.5</v>
      </c>
      <c r="D147" s="60" t="s">
        <v>130</v>
      </c>
      <c r="E147" s="61">
        <v>970252</v>
      </c>
    </row>
    <row r="148" spans="1:5" s="62" customFormat="1" ht="15" thickBot="1" x14ac:dyDescent="0.25">
      <c r="A148" s="63"/>
      <c r="B148" s="92"/>
      <c r="C148" s="59">
        <v>3</v>
      </c>
      <c r="D148" s="60" t="s">
        <v>131</v>
      </c>
      <c r="E148" s="61">
        <v>970280</v>
      </c>
    </row>
    <row r="149" spans="1:5" s="62" customFormat="1" ht="15" thickBot="1" x14ac:dyDescent="0.25">
      <c r="A149" s="63"/>
      <c r="B149" s="92"/>
      <c r="C149" s="59">
        <v>2.5</v>
      </c>
      <c r="D149" s="60" t="s">
        <v>132</v>
      </c>
      <c r="E149" s="61">
        <v>970317</v>
      </c>
    </row>
    <row r="150" spans="1:5" s="62" customFormat="1" ht="15" thickBot="1" x14ac:dyDescent="0.25">
      <c r="A150" s="63"/>
      <c r="B150" s="92"/>
      <c r="C150" s="59">
        <v>3</v>
      </c>
      <c r="D150" s="60" t="s">
        <v>133</v>
      </c>
      <c r="E150" s="61">
        <v>970325</v>
      </c>
    </row>
    <row r="151" spans="1:5" s="62" customFormat="1" ht="15" thickBot="1" x14ac:dyDescent="0.25">
      <c r="A151" s="63"/>
      <c r="B151" s="92"/>
      <c r="C151" s="59">
        <v>2.5</v>
      </c>
      <c r="D151" s="60" t="s">
        <v>134</v>
      </c>
      <c r="E151" s="61">
        <v>970329</v>
      </c>
    </row>
    <row r="152" spans="1:5" s="62" customFormat="1" ht="15" thickBot="1" x14ac:dyDescent="0.25">
      <c r="A152" s="63"/>
      <c r="B152" s="92"/>
      <c r="C152" s="59">
        <v>2.5</v>
      </c>
      <c r="D152" s="60" t="s">
        <v>135</v>
      </c>
      <c r="E152" s="61">
        <v>970449</v>
      </c>
    </row>
    <row r="153" spans="1:5" s="62" customFormat="1" ht="15" thickBot="1" x14ac:dyDescent="0.25">
      <c r="A153" s="63"/>
      <c r="B153" s="92"/>
      <c r="C153" s="59">
        <v>2</v>
      </c>
      <c r="D153" s="60" t="s">
        <v>136</v>
      </c>
      <c r="E153" s="61">
        <v>970702</v>
      </c>
    </row>
    <row r="154" spans="1:5" s="62" customFormat="1" ht="15" thickBot="1" x14ac:dyDescent="0.25">
      <c r="A154" s="63"/>
      <c r="B154" s="92"/>
      <c r="C154" s="59">
        <v>2.5</v>
      </c>
      <c r="D154" s="60" t="s">
        <v>137</v>
      </c>
      <c r="E154" s="61">
        <v>970920</v>
      </c>
    </row>
    <row r="155" spans="1:5" s="62" customFormat="1" ht="15" thickBot="1" x14ac:dyDescent="0.25">
      <c r="A155" s="63"/>
      <c r="B155" s="92"/>
      <c r="C155" s="59">
        <v>2</v>
      </c>
      <c r="D155" s="60" t="s">
        <v>138</v>
      </c>
      <c r="E155" s="61">
        <v>970980</v>
      </c>
    </row>
    <row r="156" spans="1:5" s="62" customFormat="1" ht="24.75" customHeight="1" thickBot="1" x14ac:dyDescent="0.25">
      <c r="A156" s="63"/>
      <c r="B156" s="92"/>
      <c r="C156" s="95">
        <v>3</v>
      </c>
      <c r="D156" s="99" t="s">
        <v>180</v>
      </c>
      <c r="E156" s="125" t="s">
        <v>49</v>
      </c>
    </row>
    <row r="157" spans="1:5" s="62" customFormat="1" ht="15" thickBot="1" x14ac:dyDescent="0.25">
      <c r="A157" s="63"/>
      <c r="B157" s="92"/>
      <c r="C157" s="95">
        <v>3</v>
      </c>
      <c r="D157" s="100" t="s">
        <v>177</v>
      </c>
      <c r="E157" s="125"/>
    </row>
    <row r="158" spans="1:5" s="62" customFormat="1" ht="15" thickBot="1" x14ac:dyDescent="0.25">
      <c r="A158" s="63"/>
      <c r="B158" s="92"/>
      <c r="C158" s="95"/>
      <c r="D158" s="101"/>
      <c r="E158" s="125"/>
    </row>
    <row r="159" spans="1:5" s="62" customFormat="1" ht="15" thickBot="1" x14ac:dyDescent="0.25">
      <c r="A159" s="63"/>
      <c r="B159" s="92"/>
      <c r="C159" s="95"/>
      <c r="D159" s="101"/>
      <c r="E159" s="125"/>
    </row>
    <row r="160" spans="1:5" s="62" customFormat="1" ht="15" thickBot="1" x14ac:dyDescent="0.25">
      <c r="A160" s="63"/>
      <c r="B160" s="92"/>
      <c r="C160" s="95"/>
      <c r="D160" s="101"/>
      <c r="E160" s="125"/>
    </row>
    <row r="161" spans="1:6" s="62" customFormat="1" ht="15" thickBot="1" x14ac:dyDescent="0.25">
      <c r="A161" s="63"/>
      <c r="B161" s="92"/>
      <c r="C161" s="95"/>
      <c r="D161" s="99"/>
      <c r="E161" s="125"/>
    </row>
    <row r="162" spans="1:6" s="62" customFormat="1" ht="15" thickBot="1" x14ac:dyDescent="0.25">
      <c r="A162" s="63"/>
      <c r="B162" s="92"/>
      <c r="C162" s="38"/>
      <c r="D162" s="102"/>
      <c r="E162" s="125"/>
    </row>
    <row r="163" spans="1:6" s="62" customFormat="1" ht="15" thickBot="1" x14ac:dyDescent="0.25">
      <c r="A163" s="63"/>
      <c r="B163" s="92"/>
      <c r="C163" s="38"/>
      <c r="D163" s="102"/>
      <c r="E163" s="125"/>
    </row>
    <row r="164" spans="1:6" s="62" customFormat="1" ht="15" thickBot="1" x14ac:dyDescent="0.25">
      <c r="A164" s="63"/>
      <c r="B164" s="92"/>
      <c r="C164" s="38"/>
      <c r="D164" s="103"/>
      <c r="E164" s="125"/>
    </row>
    <row r="165" spans="1:6" ht="15.75" thickBot="1" x14ac:dyDescent="0.3">
      <c r="C165" s="14">
        <f>+SUMPRODUCT(C87:C164,B87:B164)</f>
        <v>0</v>
      </c>
      <c r="D165" s="49" t="s">
        <v>50</v>
      </c>
      <c r="E165" s="21"/>
    </row>
    <row r="166" spans="1:6" ht="15" thickBot="1" x14ac:dyDescent="0.25"/>
    <row r="167" spans="1:6" ht="21" thickBot="1" x14ac:dyDescent="0.35">
      <c r="A167" s="77" t="s">
        <v>157</v>
      </c>
      <c r="B167" s="71"/>
      <c r="C167" s="72"/>
      <c r="D167" s="73" t="str">
        <f>IF(SUM(B87:B107)&gt;=2,"תקין","טרם סיימת 2 קורסים עתירי נתונים")</f>
        <v>טרם סיימת 2 קורסים עתירי נתונים</v>
      </c>
      <c r="E167" s="74"/>
      <c r="F167" s="75"/>
    </row>
    <row r="168" spans="1:6" ht="21" thickBot="1" x14ac:dyDescent="0.35">
      <c r="A168" s="77" t="s">
        <v>158</v>
      </c>
      <c r="B168" s="71"/>
      <c r="C168" s="72"/>
      <c r="D168" s="73" t="str">
        <f>IF(SUMPRODUCT(C87:C164,B87:B164)&gt;24.5,"תקין","טרם סיימת את חובות קורסי נתונים ועתיר נתונים")</f>
        <v>טרם סיימת את חובות קורסי נתונים ועתיר נתונים</v>
      </c>
      <c r="E168" s="74"/>
      <c r="F168" s="75"/>
    </row>
    <row r="170" spans="1:6" ht="21" thickBot="1" x14ac:dyDescent="0.25">
      <c r="D170" s="106" t="s">
        <v>53</v>
      </c>
      <c r="E170" s="107"/>
    </row>
    <row r="171" spans="1:6" ht="15.75" thickBot="1" x14ac:dyDescent="0.25">
      <c r="A171" s="27"/>
      <c r="B171" s="27" t="s">
        <v>16</v>
      </c>
      <c r="C171" s="13" t="s">
        <v>17</v>
      </c>
      <c r="D171" s="50" t="s">
        <v>51</v>
      </c>
    </row>
    <row r="172" spans="1:6" ht="15" thickBot="1" x14ac:dyDescent="0.25">
      <c r="A172" s="6"/>
      <c r="B172" s="92"/>
      <c r="C172" s="92"/>
      <c r="D172" s="93"/>
      <c r="E172" s="18"/>
    </row>
    <row r="173" spans="1:6" ht="15" thickBot="1" x14ac:dyDescent="0.25">
      <c r="A173" s="7"/>
      <c r="B173" s="38"/>
      <c r="C173" s="38"/>
      <c r="D173" s="93"/>
      <c r="E173" s="18"/>
    </row>
    <row r="174" spans="1:6" ht="15" thickBot="1" x14ac:dyDescent="0.25">
      <c r="A174" s="7"/>
      <c r="B174" s="38"/>
      <c r="C174" s="38"/>
      <c r="D174" s="93"/>
      <c r="E174" s="18"/>
    </row>
    <row r="175" spans="1:6" ht="15" thickBot="1" x14ac:dyDescent="0.25">
      <c r="A175" s="7"/>
      <c r="B175" s="38"/>
      <c r="C175" s="38"/>
      <c r="D175" s="93"/>
      <c r="E175" s="18"/>
    </row>
    <row r="176" spans="1:6" ht="15" thickBot="1" x14ac:dyDescent="0.25">
      <c r="A176" s="7"/>
      <c r="B176" s="38"/>
      <c r="C176" s="38"/>
      <c r="D176" s="93"/>
      <c r="E176" s="18"/>
    </row>
    <row r="177" spans="1:5" ht="15.75" thickBot="1" x14ac:dyDescent="0.25">
      <c r="A177" s="7"/>
      <c r="B177" s="38"/>
      <c r="C177" s="38"/>
      <c r="D177" s="93"/>
      <c r="E177" s="20"/>
    </row>
    <row r="178" spans="1:5" ht="15.75" thickBot="1" x14ac:dyDescent="0.25">
      <c r="A178" s="7"/>
      <c r="B178" s="38"/>
      <c r="C178" s="38"/>
      <c r="D178" s="93"/>
      <c r="E178" s="20"/>
    </row>
    <row r="179" spans="1:5" ht="15.75" thickBot="1" x14ac:dyDescent="0.25">
      <c r="A179" s="7"/>
      <c r="B179" s="38"/>
      <c r="C179" s="38"/>
      <c r="D179" s="93"/>
      <c r="E179" s="20"/>
    </row>
    <row r="180" spans="1:5" ht="15" thickBot="1" x14ac:dyDescent="0.25">
      <c r="A180" s="7"/>
      <c r="B180" s="38"/>
      <c r="C180" s="38"/>
      <c r="D180" s="93"/>
      <c r="E180" s="18"/>
    </row>
    <row r="181" spans="1:5" ht="15" thickBot="1" x14ac:dyDescent="0.25">
      <c r="A181" s="7"/>
      <c r="B181" s="38"/>
      <c r="C181" s="38"/>
      <c r="D181" s="93"/>
      <c r="E181" s="18"/>
    </row>
    <row r="182" spans="1:5" ht="15" thickBot="1" x14ac:dyDescent="0.25">
      <c r="A182" s="7"/>
      <c r="B182" s="38"/>
      <c r="C182" s="38"/>
      <c r="D182" s="93"/>
      <c r="E182" s="18"/>
    </row>
    <row r="183" spans="1:5" ht="15" thickBot="1" x14ac:dyDescent="0.25">
      <c r="A183" s="7"/>
      <c r="B183" s="38"/>
      <c r="C183" s="38"/>
      <c r="D183" s="93"/>
      <c r="E183" s="18"/>
    </row>
    <row r="184" spans="1:5" ht="15" thickBot="1" x14ac:dyDescent="0.25">
      <c r="A184" s="7"/>
      <c r="B184" s="38"/>
      <c r="C184" s="38"/>
      <c r="D184" s="93"/>
      <c r="E184" s="18"/>
    </row>
    <row r="185" spans="1:5" ht="15" thickBot="1" x14ac:dyDescent="0.25">
      <c r="A185" s="7"/>
      <c r="B185" s="38"/>
      <c r="C185" s="38"/>
      <c r="D185" s="93"/>
      <c r="E185" s="18"/>
    </row>
    <row r="186" spans="1:5" ht="15" thickBot="1" x14ac:dyDescent="0.25">
      <c r="A186" s="7"/>
      <c r="B186" s="38"/>
      <c r="C186" s="38"/>
      <c r="D186" s="93"/>
      <c r="E186" s="18"/>
    </row>
    <row r="187" spans="1:5" ht="15" thickBot="1" x14ac:dyDescent="0.25">
      <c r="A187" s="7"/>
      <c r="B187" s="38"/>
      <c r="C187" s="38"/>
      <c r="D187" s="93"/>
      <c r="E187" s="18"/>
    </row>
    <row r="188" spans="1:5" ht="15" thickBot="1" x14ac:dyDescent="0.25">
      <c r="C188" s="14">
        <f>+SUMPRODUCT(C172:C187,B172:B187)</f>
        <v>0</v>
      </c>
      <c r="D188" s="49" t="s">
        <v>54</v>
      </c>
      <c r="E188" s="1"/>
    </row>
    <row r="189" spans="1:5" s="65" customFormat="1" ht="15" x14ac:dyDescent="0.25">
      <c r="C189" s="2"/>
      <c r="E189" s="80"/>
    </row>
    <row r="190" spans="1:5" s="65" customFormat="1" ht="15" customHeight="1" x14ac:dyDescent="0.25">
      <c r="A190" s="112" t="s">
        <v>163</v>
      </c>
      <c r="B190" s="112"/>
      <c r="C190" s="112"/>
      <c r="E190" s="80"/>
    </row>
    <row r="191" spans="1:5" s="65" customFormat="1" ht="15" x14ac:dyDescent="0.25">
      <c r="C191" s="2"/>
      <c r="E191" s="80"/>
    </row>
    <row r="192" spans="1:5" ht="21" thickBot="1" x14ac:dyDescent="0.25">
      <c r="D192" s="106" t="s">
        <v>141</v>
      </c>
      <c r="E192" s="107"/>
    </row>
    <row r="193" spans="1:6" ht="15.75" thickBot="1" x14ac:dyDescent="0.25">
      <c r="A193" s="27"/>
      <c r="B193" s="27" t="s">
        <v>16</v>
      </c>
      <c r="C193" s="13" t="s">
        <v>17</v>
      </c>
      <c r="D193" s="50" t="s">
        <v>51</v>
      </c>
      <c r="E193" s="20"/>
    </row>
    <row r="194" spans="1:6" ht="15" thickBot="1" x14ac:dyDescent="0.25">
      <c r="A194" s="7"/>
      <c r="B194" s="92"/>
      <c r="C194" s="92">
        <v>2</v>
      </c>
      <c r="D194" s="93"/>
      <c r="E194" s="19">
        <v>1</v>
      </c>
    </row>
    <row r="195" spans="1:6" ht="15" thickBot="1" x14ac:dyDescent="0.25">
      <c r="A195" s="7"/>
      <c r="B195" s="92"/>
      <c r="C195" s="92">
        <v>2</v>
      </c>
      <c r="D195" s="93"/>
      <c r="E195" s="19">
        <v>2</v>
      </c>
    </row>
    <row r="196" spans="1:6" ht="15" thickBot="1" x14ac:dyDescent="0.25">
      <c r="A196" s="7"/>
      <c r="B196" s="92"/>
      <c r="C196" s="92">
        <v>2</v>
      </c>
      <c r="D196" s="93"/>
      <c r="E196" s="19">
        <v>3</v>
      </c>
    </row>
    <row r="197" spans="1:6" ht="15" thickBot="1" x14ac:dyDescent="0.25">
      <c r="A197" s="7"/>
      <c r="B197" s="92"/>
      <c r="C197" s="92">
        <v>2</v>
      </c>
      <c r="D197" s="93"/>
      <c r="E197" s="19" t="s">
        <v>52</v>
      </c>
    </row>
    <row r="198" spans="1:6" ht="15" thickBot="1" x14ac:dyDescent="0.25">
      <c r="A198" s="7"/>
      <c r="B198" s="92"/>
      <c r="C198" s="92"/>
      <c r="D198" s="93"/>
      <c r="E198" s="19" t="s">
        <v>52</v>
      </c>
    </row>
    <row r="199" spans="1:6" ht="15" thickBot="1" x14ac:dyDescent="0.25">
      <c r="A199" s="7"/>
      <c r="B199" s="92"/>
      <c r="C199" s="92"/>
      <c r="D199" s="93"/>
      <c r="E199" s="19" t="s">
        <v>52</v>
      </c>
    </row>
    <row r="200" spans="1:6" ht="15" thickBot="1" x14ac:dyDescent="0.25">
      <c r="A200" s="7"/>
      <c r="B200" s="92"/>
      <c r="C200" s="92"/>
      <c r="D200" s="93"/>
      <c r="E200" s="19" t="s">
        <v>52</v>
      </c>
    </row>
    <row r="201" spans="1:6" ht="15" thickBot="1" x14ac:dyDescent="0.25">
      <c r="A201" s="7"/>
      <c r="B201" s="92"/>
      <c r="C201" s="92"/>
      <c r="D201" s="93"/>
      <c r="E201" s="19" t="s">
        <v>52</v>
      </c>
    </row>
    <row r="202" spans="1:6" ht="15" thickBot="1" x14ac:dyDescent="0.25">
      <c r="A202" s="7"/>
      <c r="B202" s="92"/>
      <c r="C202" s="92"/>
      <c r="D202" s="93"/>
      <c r="E202" s="19" t="s">
        <v>52</v>
      </c>
    </row>
    <row r="203" spans="1:6" ht="15.75" thickBot="1" x14ac:dyDescent="0.3">
      <c r="C203" s="14">
        <f>+SUMPRODUCT(C194:C202,B194:B202)</f>
        <v>0</v>
      </c>
      <c r="D203" s="49" t="s">
        <v>174</v>
      </c>
      <c r="E203" s="21"/>
    </row>
    <row r="204" spans="1:6" s="91" customFormat="1" ht="13.5" thickBot="1" x14ac:dyDescent="0.25">
      <c r="A204" s="85" t="s">
        <v>167</v>
      </c>
      <c r="B204" s="86"/>
      <c r="C204" s="87"/>
      <c r="D204" s="88" t="str">
        <f>IF(SUM(B194:B202)&gt;=3,"תקין","טרם סיימת את חובות קורסי העשרה")</f>
        <v>טרם סיימת את חובות קורסי העשרה</v>
      </c>
      <c r="E204" s="89"/>
      <c r="F204" s="90"/>
    </row>
    <row r="205" spans="1:6" s="91" customFormat="1" ht="13.5" thickBot="1" x14ac:dyDescent="0.25">
      <c r="A205" s="85" t="s">
        <v>168</v>
      </c>
      <c r="B205" s="86"/>
      <c r="C205" s="87"/>
      <c r="D205" s="89"/>
      <c r="E205" s="89"/>
      <c r="F205" s="90"/>
    </row>
    <row r="206" spans="1:6" ht="15" x14ac:dyDescent="0.25">
      <c r="A206" s="111" t="s">
        <v>159</v>
      </c>
      <c r="B206" s="111"/>
      <c r="C206" s="111"/>
      <c r="D206" s="111"/>
      <c r="E206" s="111"/>
    </row>
    <row r="207" spans="1:6" x14ac:dyDescent="0.2">
      <c r="A207" s="79"/>
      <c r="B207" s="79"/>
    </row>
    <row r="208" spans="1:6" ht="21" thickBot="1" x14ac:dyDescent="0.25">
      <c r="D208" s="106" t="s">
        <v>142</v>
      </c>
      <c r="E208" s="107"/>
    </row>
    <row r="209" spans="1:6" ht="15.75" thickBot="1" x14ac:dyDescent="0.25">
      <c r="A209" s="27"/>
      <c r="B209" s="27" t="s">
        <v>16</v>
      </c>
      <c r="C209" s="13" t="s">
        <v>17</v>
      </c>
      <c r="D209" s="50" t="s">
        <v>51</v>
      </c>
      <c r="E209" s="20"/>
    </row>
    <row r="210" spans="1:6" ht="15" thickBot="1" x14ac:dyDescent="0.25">
      <c r="A210" s="7"/>
      <c r="B210" s="92"/>
      <c r="C210" s="92">
        <v>1</v>
      </c>
      <c r="D210" s="93" t="s">
        <v>178</v>
      </c>
      <c r="E210" s="19">
        <v>1</v>
      </c>
    </row>
    <row r="211" spans="1:6" ht="15" thickBot="1" x14ac:dyDescent="0.25">
      <c r="A211" s="7"/>
      <c r="B211" s="92"/>
      <c r="C211" s="92">
        <v>1</v>
      </c>
      <c r="D211" s="93" t="s">
        <v>179</v>
      </c>
      <c r="E211" s="19">
        <v>2</v>
      </c>
    </row>
    <row r="212" spans="1:6" ht="15" thickBot="1" x14ac:dyDescent="0.25">
      <c r="A212" s="7"/>
      <c r="B212" s="92"/>
      <c r="C212" s="92"/>
      <c r="D212" s="93"/>
      <c r="E212" s="19">
        <v>3</v>
      </c>
    </row>
    <row r="213" spans="1:6" ht="15" thickBot="1" x14ac:dyDescent="0.25">
      <c r="A213" s="7"/>
      <c r="B213" s="92"/>
      <c r="C213" s="92"/>
      <c r="D213" s="93"/>
      <c r="E213" s="19" t="s">
        <v>52</v>
      </c>
    </row>
    <row r="214" spans="1:6" ht="15" thickBot="1" x14ac:dyDescent="0.25">
      <c r="A214" s="7"/>
      <c r="B214" s="92"/>
      <c r="C214" s="92"/>
      <c r="D214" s="93"/>
      <c r="E214" s="19" t="s">
        <v>52</v>
      </c>
    </row>
    <row r="215" spans="1:6" ht="15" thickBot="1" x14ac:dyDescent="0.25">
      <c r="A215" s="7"/>
      <c r="B215" s="92"/>
      <c r="C215" s="92"/>
      <c r="D215" s="93"/>
      <c r="E215" s="19" t="s">
        <v>52</v>
      </c>
    </row>
    <row r="216" spans="1:6" ht="15" thickBot="1" x14ac:dyDescent="0.25">
      <c r="A216" s="7"/>
      <c r="B216" s="92"/>
      <c r="C216" s="92"/>
      <c r="D216" s="93"/>
      <c r="E216" s="19" t="s">
        <v>52</v>
      </c>
    </row>
    <row r="217" spans="1:6" ht="15" thickBot="1" x14ac:dyDescent="0.25">
      <c r="A217" s="7"/>
      <c r="B217" s="92"/>
      <c r="C217" s="92"/>
      <c r="D217" s="93"/>
      <c r="E217" s="19" t="s">
        <v>52</v>
      </c>
    </row>
    <row r="218" spans="1:6" ht="15" thickBot="1" x14ac:dyDescent="0.25">
      <c r="A218" s="7"/>
      <c r="B218" s="92"/>
      <c r="C218" s="92"/>
      <c r="D218" s="93"/>
      <c r="E218" s="19" t="s">
        <v>52</v>
      </c>
    </row>
    <row r="219" spans="1:6" ht="15.75" thickBot="1" x14ac:dyDescent="0.3">
      <c r="C219" s="14">
        <f>+SUMPRODUCT(C210:C218,B210:B218)</f>
        <v>0</v>
      </c>
      <c r="D219" s="49" t="s">
        <v>172</v>
      </c>
      <c r="E219" s="21"/>
    </row>
    <row r="220" spans="1:6" ht="21" thickBot="1" x14ac:dyDescent="0.35">
      <c r="A220" s="84" t="s">
        <v>160</v>
      </c>
      <c r="B220" s="71"/>
      <c r="C220" s="72"/>
      <c r="D220" s="73" t="str">
        <f>IF(SUM(B210:B218)&gt;=2,"תקין","טרם סיימת את חובות קורסי ספורט")</f>
        <v>טרם סיימת את חובות קורסי ספורט</v>
      </c>
      <c r="E220" s="74"/>
      <c r="F220" s="75"/>
    </row>
    <row r="225" spans="1:6" x14ac:dyDescent="0.2">
      <c r="A225" s="8"/>
      <c r="B225" s="8"/>
      <c r="C225" s="9"/>
      <c r="D225" s="8"/>
      <c r="E225" s="22"/>
    </row>
    <row r="226" spans="1:6" ht="15" x14ac:dyDescent="0.25">
      <c r="A226" s="10" t="s">
        <v>140</v>
      </c>
      <c r="B226" s="10" t="s">
        <v>55</v>
      </c>
      <c r="C226" s="9"/>
      <c r="D226" s="8"/>
      <c r="E226" s="22"/>
    </row>
    <row r="227" spans="1:6" ht="15" x14ac:dyDescent="0.25">
      <c r="A227" s="30">
        <f>+C227-B227</f>
        <v>0</v>
      </c>
      <c r="B227" s="30">
        <f>+MIN(100,C227)</f>
        <v>0</v>
      </c>
      <c r="C227" s="31">
        <f>+C58</f>
        <v>0</v>
      </c>
      <c r="D227" s="121" t="s">
        <v>161</v>
      </c>
      <c r="E227" s="122"/>
      <c r="F227" s="24"/>
    </row>
    <row r="228" spans="1:6" s="24" customFormat="1" ht="28.5" customHeight="1" x14ac:dyDescent="0.25">
      <c r="A228" s="30">
        <f>IF(C228-B228&gt;0,+C228-B228,0)</f>
        <v>0</v>
      </c>
      <c r="B228" s="30">
        <f>+MIN(8,C228)</f>
        <v>0</v>
      </c>
      <c r="C228" s="32">
        <f>+C80</f>
        <v>0</v>
      </c>
      <c r="D228" s="123" t="s">
        <v>162</v>
      </c>
      <c r="E228" s="124"/>
    </row>
    <row r="229" spans="1:6" s="24" customFormat="1" ht="29.25" customHeight="1" x14ac:dyDescent="0.25">
      <c r="A229" s="30">
        <f>+IF(C229-B229&gt;0,C229-B229,0)</f>
        <v>0</v>
      </c>
      <c r="B229" s="30">
        <f>MIN(35-B231,C229)</f>
        <v>0</v>
      </c>
      <c r="C229" s="32">
        <f>+C165</f>
        <v>0</v>
      </c>
      <c r="D229" s="123" t="s">
        <v>139</v>
      </c>
      <c r="E229" s="124"/>
    </row>
    <row r="230" spans="1:6" s="24" customFormat="1" ht="29.25" customHeight="1" x14ac:dyDescent="0.25">
      <c r="A230" s="30">
        <f>IF(C230-B230&gt;0,+C230-B230,0)</f>
        <v>0</v>
      </c>
      <c r="B230" s="30">
        <f>+MIN(12,C230+A228+A231+A229)</f>
        <v>0</v>
      </c>
      <c r="C230" s="32">
        <f>+C203+C219</f>
        <v>0</v>
      </c>
      <c r="D230" s="123" t="s">
        <v>173</v>
      </c>
      <c r="E230" s="124"/>
    </row>
    <row r="231" spans="1:6" s="24" customFormat="1" ht="29.25" customHeight="1" x14ac:dyDescent="0.25">
      <c r="A231" s="30">
        <f>IF(C231-B231&gt;0,+C231-B231,0)</f>
        <v>0</v>
      </c>
      <c r="B231" s="30">
        <f>+MIN(10.5,C231)</f>
        <v>0</v>
      </c>
      <c r="C231" s="32">
        <f>+C188</f>
        <v>0</v>
      </c>
      <c r="D231" s="123" t="s">
        <v>56</v>
      </c>
      <c r="E231" s="124"/>
    </row>
    <row r="232" spans="1:6" s="24" customFormat="1" ht="15" x14ac:dyDescent="0.25">
      <c r="A232" s="33"/>
      <c r="B232" s="33"/>
      <c r="C232" s="33">
        <f>+SUM(B227:B231)</f>
        <v>0</v>
      </c>
      <c r="D232" s="115" t="s">
        <v>169</v>
      </c>
      <c r="E232" s="116"/>
    </row>
    <row r="233" spans="1:6" s="24" customFormat="1" ht="15" x14ac:dyDescent="0.25">
      <c r="A233" s="34"/>
      <c r="B233" s="34"/>
      <c r="C233" s="23">
        <f>+C231+C230+C229+C228+C227</f>
        <v>0</v>
      </c>
      <c r="D233" s="35" t="s">
        <v>57</v>
      </c>
      <c r="E233" s="36"/>
      <c r="F233" s="35"/>
    </row>
    <row r="234" spans="1:6" s="35" customFormat="1" x14ac:dyDescent="0.2">
      <c r="A234" s="1"/>
      <c r="B234" s="1"/>
      <c r="C234" s="2"/>
      <c r="D234" s="1"/>
      <c r="E234" s="19"/>
      <c r="F234" s="1"/>
    </row>
    <row r="235" spans="1:6" x14ac:dyDescent="0.2">
      <c r="A235" s="3"/>
      <c r="B235" s="3"/>
      <c r="E235" s="24"/>
    </row>
    <row r="236" spans="1:6" ht="15" x14ac:dyDescent="0.25">
      <c r="D236" s="51"/>
      <c r="E236" s="25"/>
    </row>
    <row r="237" spans="1:6" x14ac:dyDescent="0.2">
      <c r="A237" s="3"/>
      <c r="B237" s="3"/>
      <c r="E237" s="25"/>
    </row>
    <row r="248" spans="4:4" x14ac:dyDescent="0.2">
      <c r="D248" s="52"/>
    </row>
    <row r="249" spans="4:4" x14ac:dyDescent="0.2">
      <c r="D249" s="52"/>
    </row>
    <row r="250" spans="4:4" x14ac:dyDescent="0.2">
      <c r="D250" s="52"/>
    </row>
    <row r="251" spans="4:4" x14ac:dyDescent="0.2">
      <c r="D251" s="52"/>
    </row>
    <row r="252" spans="4:4" x14ac:dyDescent="0.2">
      <c r="D252" s="52"/>
    </row>
    <row r="253" spans="4:4" x14ac:dyDescent="0.2">
      <c r="D253" s="52"/>
    </row>
    <row r="254" spans="4:4" x14ac:dyDescent="0.2">
      <c r="D254" s="52"/>
    </row>
    <row r="255" spans="4:4" x14ac:dyDescent="0.2">
      <c r="D255" s="52"/>
    </row>
    <row r="256" spans="4:4" x14ac:dyDescent="0.2">
      <c r="D256" s="52"/>
    </row>
    <row r="257" spans="4:4" x14ac:dyDescent="0.2">
      <c r="D257" s="52"/>
    </row>
    <row r="258" spans="4:4" x14ac:dyDescent="0.2">
      <c r="D258" s="52"/>
    </row>
    <row r="259" spans="4:4" x14ac:dyDescent="0.2">
      <c r="D259" s="52"/>
    </row>
    <row r="260" spans="4:4" x14ac:dyDescent="0.2">
      <c r="D260" s="52"/>
    </row>
    <row r="261" spans="4:4" x14ac:dyDescent="0.2">
      <c r="D261" s="52"/>
    </row>
    <row r="262" spans="4:4" x14ac:dyDescent="0.2">
      <c r="D262" s="52"/>
    </row>
    <row r="263" spans="4:4" x14ac:dyDescent="0.2">
      <c r="D263" s="52"/>
    </row>
    <row r="264" spans="4:4" x14ac:dyDescent="0.2">
      <c r="D264" s="52"/>
    </row>
    <row r="265" spans="4:4" x14ac:dyDescent="0.2">
      <c r="D265" s="52"/>
    </row>
    <row r="266" spans="4:4" x14ac:dyDescent="0.2">
      <c r="D266" s="52"/>
    </row>
    <row r="267" spans="4:4" x14ac:dyDescent="0.2">
      <c r="D267" s="52"/>
    </row>
    <row r="268" spans="4:4" x14ac:dyDescent="0.2">
      <c r="D268" s="52"/>
    </row>
    <row r="269" spans="4:4" x14ac:dyDescent="0.2">
      <c r="D269" s="52"/>
    </row>
    <row r="270" spans="4:4" x14ac:dyDescent="0.2">
      <c r="D270" s="52"/>
    </row>
    <row r="271" spans="4:4" x14ac:dyDescent="0.2">
      <c r="D271" s="52"/>
    </row>
    <row r="272" spans="4:4" x14ac:dyDescent="0.2">
      <c r="D272" s="52"/>
    </row>
    <row r="273" spans="4:4" x14ac:dyDescent="0.2">
      <c r="D273" s="52"/>
    </row>
    <row r="274" spans="4:4" x14ac:dyDescent="0.2">
      <c r="D274" s="52"/>
    </row>
    <row r="275" spans="4:4" x14ac:dyDescent="0.2">
      <c r="D275" s="52"/>
    </row>
    <row r="276" spans="4:4" x14ac:dyDescent="0.2">
      <c r="D276" s="52"/>
    </row>
    <row r="277" spans="4:4" x14ac:dyDescent="0.2">
      <c r="D277" s="52"/>
    </row>
    <row r="278" spans="4:4" x14ac:dyDescent="0.2">
      <c r="D278" s="52"/>
    </row>
    <row r="279" spans="4:4" x14ac:dyDescent="0.2">
      <c r="D279" s="52"/>
    </row>
    <row r="280" spans="4:4" x14ac:dyDescent="0.2">
      <c r="D280" s="52"/>
    </row>
    <row r="281" spans="4:4" x14ac:dyDescent="0.2">
      <c r="D281" s="52"/>
    </row>
    <row r="282" spans="4:4" x14ac:dyDescent="0.2">
      <c r="D282" s="52"/>
    </row>
    <row r="283" spans="4:4" x14ac:dyDescent="0.2">
      <c r="D283" s="52"/>
    </row>
    <row r="284" spans="4:4" x14ac:dyDescent="0.2">
      <c r="D284" s="52"/>
    </row>
    <row r="285" spans="4:4" x14ac:dyDescent="0.2">
      <c r="D285" s="52"/>
    </row>
    <row r="286" spans="4:4" x14ac:dyDescent="0.2">
      <c r="D286" s="52"/>
    </row>
    <row r="287" spans="4:4" x14ac:dyDescent="0.2">
      <c r="D287" s="52"/>
    </row>
    <row r="288" spans="4:4" x14ac:dyDescent="0.2">
      <c r="D288" s="52"/>
    </row>
    <row r="289" spans="4:4" x14ac:dyDescent="0.2">
      <c r="D289" s="52"/>
    </row>
    <row r="290" spans="4:4" x14ac:dyDescent="0.2">
      <c r="D290" s="52"/>
    </row>
    <row r="291" spans="4:4" x14ac:dyDescent="0.2">
      <c r="D291" s="52"/>
    </row>
    <row r="292" spans="4:4" x14ac:dyDescent="0.2">
      <c r="D292" s="52"/>
    </row>
    <row r="293" spans="4:4" x14ac:dyDescent="0.2">
      <c r="D293" s="52"/>
    </row>
    <row r="294" spans="4:4" x14ac:dyDescent="0.2">
      <c r="D294" s="52"/>
    </row>
    <row r="295" spans="4:4" x14ac:dyDescent="0.2">
      <c r="D295" s="52"/>
    </row>
    <row r="296" spans="4:4" x14ac:dyDescent="0.2">
      <c r="D296" s="52"/>
    </row>
    <row r="297" spans="4:4" x14ac:dyDescent="0.2">
      <c r="D297" s="52"/>
    </row>
    <row r="298" spans="4:4" x14ac:dyDescent="0.2">
      <c r="D298" s="52"/>
    </row>
    <row r="299" spans="4:4" x14ac:dyDescent="0.2">
      <c r="D299" s="52"/>
    </row>
    <row r="300" spans="4:4" x14ac:dyDescent="0.2">
      <c r="D300" s="52"/>
    </row>
    <row r="301" spans="4:4" x14ac:dyDescent="0.2">
      <c r="D301" s="52"/>
    </row>
    <row r="302" spans="4:4" x14ac:dyDescent="0.2">
      <c r="D302" s="52"/>
    </row>
    <row r="303" spans="4:4" x14ac:dyDescent="0.2">
      <c r="D303" s="52"/>
    </row>
    <row r="304" spans="4:4" x14ac:dyDescent="0.2">
      <c r="D304" s="52"/>
    </row>
    <row r="305" spans="4:4" x14ac:dyDescent="0.2">
      <c r="D305" s="52"/>
    </row>
    <row r="306" spans="4:4" x14ac:dyDescent="0.2">
      <c r="D306" s="52"/>
    </row>
    <row r="307" spans="4:4" x14ac:dyDescent="0.2">
      <c r="D307" s="52"/>
    </row>
    <row r="308" spans="4:4" x14ac:dyDescent="0.2">
      <c r="D308" s="52"/>
    </row>
    <row r="309" spans="4:4" x14ac:dyDescent="0.2">
      <c r="D309" s="52"/>
    </row>
    <row r="310" spans="4:4" x14ac:dyDescent="0.2">
      <c r="D310" s="52"/>
    </row>
    <row r="311" spans="4:4" x14ac:dyDescent="0.2">
      <c r="D311" s="52"/>
    </row>
    <row r="312" spans="4:4" x14ac:dyDescent="0.2">
      <c r="D312" s="52"/>
    </row>
    <row r="313" spans="4:4" x14ac:dyDescent="0.2">
      <c r="D313" s="52"/>
    </row>
    <row r="314" spans="4:4" x14ac:dyDescent="0.2">
      <c r="D314" s="52"/>
    </row>
    <row r="315" spans="4:4" x14ac:dyDescent="0.2">
      <c r="D315" s="52"/>
    </row>
    <row r="316" spans="4:4" x14ac:dyDescent="0.2">
      <c r="D316" s="52"/>
    </row>
    <row r="317" spans="4:4" x14ac:dyDescent="0.2">
      <c r="D317" s="52"/>
    </row>
    <row r="318" spans="4:4" x14ac:dyDescent="0.2">
      <c r="D318" s="52"/>
    </row>
    <row r="319" spans="4:4" x14ac:dyDescent="0.2">
      <c r="D319" s="52"/>
    </row>
    <row r="320" spans="4:4" x14ac:dyDescent="0.2">
      <c r="D320" s="52"/>
    </row>
    <row r="321" spans="4:4" x14ac:dyDescent="0.2">
      <c r="D321" s="52"/>
    </row>
    <row r="322" spans="4:4" x14ac:dyDescent="0.2">
      <c r="D322" s="52"/>
    </row>
    <row r="323" spans="4:4" x14ac:dyDescent="0.2">
      <c r="D323" s="52"/>
    </row>
    <row r="324" spans="4:4" x14ac:dyDescent="0.2">
      <c r="D324" s="52"/>
    </row>
    <row r="325" spans="4:4" x14ac:dyDescent="0.2">
      <c r="D325" s="52"/>
    </row>
    <row r="326" spans="4:4" x14ac:dyDescent="0.2">
      <c r="D326" s="52"/>
    </row>
    <row r="327" spans="4:4" x14ac:dyDescent="0.2">
      <c r="D327" s="52"/>
    </row>
    <row r="328" spans="4:4" x14ac:dyDescent="0.2">
      <c r="D328" s="52"/>
    </row>
    <row r="329" spans="4:4" x14ac:dyDescent="0.2">
      <c r="D329" s="52"/>
    </row>
    <row r="330" spans="4:4" x14ac:dyDescent="0.2">
      <c r="D330" s="52"/>
    </row>
    <row r="331" spans="4:4" x14ac:dyDescent="0.2">
      <c r="D331" s="52"/>
    </row>
    <row r="332" spans="4:4" x14ac:dyDescent="0.2">
      <c r="D332" s="52"/>
    </row>
    <row r="333" spans="4:4" x14ac:dyDescent="0.2">
      <c r="D333" s="52"/>
    </row>
    <row r="334" spans="4:4" x14ac:dyDescent="0.2">
      <c r="D334" s="52"/>
    </row>
    <row r="335" spans="4:4" x14ac:dyDescent="0.2">
      <c r="D335" s="52"/>
    </row>
    <row r="336" spans="4:4" x14ac:dyDescent="0.2">
      <c r="D336" s="52"/>
    </row>
    <row r="337" spans="4:4" x14ac:dyDescent="0.2">
      <c r="D337" s="52"/>
    </row>
    <row r="338" spans="4:4" x14ac:dyDescent="0.2">
      <c r="D338" s="52"/>
    </row>
    <row r="339" spans="4:4" x14ac:dyDescent="0.2">
      <c r="D339" s="52"/>
    </row>
    <row r="340" spans="4:4" x14ac:dyDescent="0.2">
      <c r="D340" s="52"/>
    </row>
    <row r="341" spans="4:4" x14ac:dyDescent="0.2">
      <c r="D341" s="52"/>
    </row>
    <row r="342" spans="4:4" x14ac:dyDescent="0.2">
      <c r="D342" s="52"/>
    </row>
    <row r="343" spans="4:4" x14ac:dyDescent="0.2">
      <c r="D343" s="52"/>
    </row>
    <row r="344" spans="4:4" x14ac:dyDescent="0.2">
      <c r="D344" s="52"/>
    </row>
    <row r="345" spans="4:4" x14ac:dyDescent="0.2">
      <c r="D345" s="52"/>
    </row>
    <row r="346" spans="4:4" x14ac:dyDescent="0.2">
      <c r="D346" s="52"/>
    </row>
    <row r="347" spans="4:4" x14ac:dyDescent="0.2">
      <c r="D347" s="52"/>
    </row>
    <row r="348" spans="4:4" x14ac:dyDescent="0.2">
      <c r="D348" s="52"/>
    </row>
    <row r="349" spans="4:4" x14ac:dyDescent="0.2">
      <c r="D349" s="52"/>
    </row>
    <row r="350" spans="4:4" x14ac:dyDescent="0.2">
      <c r="D350" s="52"/>
    </row>
    <row r="351" spans="4:4" x14ac:dyDescent="0.2">
      <c r="D351" s="52"/>
    </row>
    <row r="352" spans="4:4" x14ac:dyDescent="0.2">
      <c r="D352" s="52"/>
    </row>
    <row r="353" spans="4:4" x14ac:dyDescent="0.2">
      <c r="D353" s="52"/>
    </row>
    <row r="354" spans="4:4" x14ac:dyDescent="0.2">
      <c r="D354" s="52"/>
    </row>
    <row r="355" spans="4:4" x14ac:dyDescent="0.2">
      <c r="D355" s="52"/>
    </row>
    <row r="356" spans="4:4" x14ac:dyDescent="0.2">
      <c r="D356" s="52"/>
    </row>
    <row r="357" spans="4:4" x14ac:dyDescent="0.2">
      <c r="D357" s="52"/>
    </row>
    <row r="358" spans="4:4" x14ac:dyDescent="0.2">
      <c r="D358" s="52"/>
    </row>
    <row r="359" spans="4:4" x14ac:dyDescent="0.2">
      <c r="D359" s="52"/>
    </row>
    <row r="360" spans="4:4" x14ac:dyDescent="0.2">
      <c r="D360" s="52"/>
    </row>
    <row r="361" spans="4:4" x14ac:dyDescent="0.2">
      <c r="D361" s="52"/>
    </row>
    <row r="362" spans="4:4" x14ac:dyDescent="0.2">
      <c r="D362" s="52"/>
    </row>
    <row r="363" spans="4:4" x14ac:dyDescent="0.2">
      <c r="D363" s="52"/>
    </row>
    <row r="364" spans="4:4" x14ac:dyDescent="0.2">
      <c r="D364" s="52"/>
    </row>
    <row r="365" spans="4:4" x14ac:dyDescent="0.2">
      <c r="D365" s="52"/>
    </row>
    <row r="366" spans="4:4" x14ac:dyDescent="0.2">
      <c r="D366" s="52"/>
    </row>
    <row r="367" spans="4:4" x14ac:dyDescent="0.2">
      <c r="D367" s="52"/>
    </row>
  </sheetData>
  <protectedRanges>
    <protectedRange sqref="B77:E78" name="Range16"/>
    <protectedRange sqref="D172:D187" name="Range14"/>
    <protectedRange sqref="B65:B79" name="Range12"/>
    <protectedRange sqref="D194:D202 D210:D218" name="Range10"/>
    <protectedRange sqref="C89" name="Range4_1"/>
    <protectedRange sqref="D172:D179 D102:D107 B199:D202 D156:D164 B215:D218" name="Range6"/>
    <protectedRange sqref="C87:C88 C90:C164" name="Range4"/>
    <protectedRange sqref="C63:C64 C30:C57" name="Range2"/>
    <protectedRange sqref="D7:D13" name="Range1"/>
    <protectedRange sqref="C65:C79" name="Range3"/>
    <protectedRange sqref="B194:C198 B210:C214" name="Range5"/>
    <protectedRange sqref="C172:C187 B172 B174:B187" name="Range7"/>
    <protectedRange sqref="D18:E27" name="Range9"/>
    <protectedRange sqref="B87:B164" name="Range11"/>
    <protectedRange sqref="B63:B64 B30:B57" name="Range13"/>
    <protectedRange sqref="B172:D187" name="Range15"/>
  </protectedRanges>
  <sortState xmlns:xlrd2="http://schemas.microsoft.com/office/spreadsheetml/2017/richdata2" ref="A108:F164">
    <sortCondition ref="A30:A57"/>
    <sortCondition ref="E30:E57"/>
  </sortState>
  <mergeCells count="33">
    <mergeCell ref="D232:E232"/>
    <mergeCell ref="B2:E2"/>
    <mergeCell ref="B5:E5"/>
    <mergeCell ref="B16:C16"/>
    <mergeCell ref="B26:E26"/>
    <mergeCell ref="B28:E28"/>
    <mergeCell ref="D227:E227"/>
    <mergeCell ref="D228:E228"/>
    <mergeCell ref="D229:E229"/>
    <mergeCell ref="D230:E230"/>
    <mergeCell ref="D231:E231"/>
    <mergeCell ref="D86:E86"/>
    <mergeCell ref="D192:E192"/>
    <mergeCell ref="D170:E170"/>
    <mergeCell ref="D208:E208"/>
    <mergeCell ref="E156:E164"/>
    <mergeCell ref="E102:E107"/>
    <mergeCell ref="D29:E29"/>
    <mergeCell ref="A206:E206"/>
    <mergeCell ref="A190:C190"/>
    <mergeCell ref="D80:E80"/>
    <mergeCell ref="B3:E3"/>
    <mergeCell ref="B15:E15"/>
    <mergeCell ref="D62:E62"/>
    <mergeCell ref="D85:E85"/>
    <mergeCell ref="B4:E4"/>
    <mergeCell ref="B9:C9"/>
    <mergeCell ref="B10:C10"/>
    <mergeCell ref="B11:C11"/>
    <mergeCell ref="B12:C12"/>
    <mergeCell ref="B13:C13"/>
    <mergeCell ref="B7:C7"/>
    <mergeCell ref="B8:C8"/>
  </mergeCells>
  <hyperlinks>
    <hyperlink ref="A206" r:id="rId1" xr:uid="{91CAE2EB-B58C-4783-B214-7D28BE040570}"/>
  </hyperlinks>
  <pageMargins left="0.7" right="0.7" top="0.75" bottom="0.75" header="0.3" footer="0.3"/>
  <pageSetup scale="58" fitToHeight="0" orientation="portrait" r:id="rId2"/>
  <rowBreaks count="3" manualBreakCount="3">
    <brk id="61" max="5" man="1"/>
    <brk id="168" max="5" man="1"/>
    <brk id="2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45FEDD192004438B936445EA451539" ma:contentTypeVersion="20" ma:contentTypeDescription="Create a new document." ma:contentTypeScope="" ma:versionID="73031f0e75e0c07d310eaf5a8a001300">
  <xsd:schema xmlns:xsd="http://www.w3.org/2001/XMLSchema" xmlns:xs="http://www.w3.org/2001/XMLSchema" xmlns:p="http://schemas.microsoft.com/office/2006/metadata/properties" xmlns:ns1="http://schemas.microsoft.com/sharepoint/v3" xmlns:ns3="781c55c1-1b42-4ded-a90b-054efd36c413" xmlns:ns4="dc944b35-ee21-4e00-a0a7-00dc8e2f5d3b" targetNamespace="http://schemas.microsoft.com/office/2006/metadata/properties" ma:root="true" ma:fieldsID="32405552beaf85ddc3d5f3856895804b" ns1:_="" ns3:_="" ns4:_="">
    <xsd:import namespace="http://schemas.microsoft.com/sharepoint/v3"/>
    <xsd:import namespace="781c55c1-1b42-4ded-a90b-054efd36c413"/>
    <xsd:import namespace="dc944b35-ee21-4e00-a0a7-00dc8e2f5d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55c1-1b42-4ded-a90b-054efd36c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44b35-ee21-4e00-a0a7-00dc8e2f5d3b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781c55c1-1b42-4ded-a90b-054efd36c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6EC79E-86E2-48F7-9CDA-F6027CD5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1c55c1-1b42-4ded-a90b-054efd36c413"/>
    <ds:schemaRef ds:uri="dc944b35-ee21-4e00-a0a7-00dc8e2f5d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9A4CC1-5EEB-469D-8317-5CFB82BC822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81c55c1-1b42-4ded-a90b-054efd36c413"/>
  </ds:schemaRefs>
</ds:datastoreItem>
</file>

<file path=customXml/itemProps3.xml><?xml version="1.0" encoding="utf-8"?>
<ds:datastoreItem xmlns:ds="http://schemas.openxmlformats.org/officeDocument/2006/customXml" ds:itemID="{154C01A6-EDC7-47D5-B3D9-6D17EBB3EE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Gila Molcho</cp:lastModifiedBy>
  <cp:revision/>
  <cp:lastPrinted>2026-08-17T11:50:07Z</cp:lastPrinted>
  <dcterms:created xsi:type="dcterms:W3CDTF">2019-10-28T17:13:51Z</dcterms:created>
  <dcterms:modified xsi:type="dcterms:W3CDTF">2026-09-15T08:42:05Z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0x010100D145FEDD192004438B936445EA451539</vt:lpwstr>
  </property>
</Properties>
</file>