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echnionmail-my.sharepoint.com/personal/dds_ug_co_technion_ac_il/Documents/Documents/.רכזת הסמכה ומצוינות-ליאת/תוכניות לימוד/קטלוגים/טפסי מעקב/טפסי גמר מערכות מידע/"/>
    </mc:Choice>
  </mc:AlternateContent>
  <xr:revisionPtr revIDLastSave="281" documentId="8_{147DBB8E-D0A3-4FD4-A5B4-06CB828B1238}" xr6:coauthVersionLast="47" xr6:coauthVersionMax="47" xr10:uidLastSave="{1A8CE35B-1633-4277-87E1-8513B49C0A6E}"/>
  <bookViews>
    <workbookView showHorizontalScroll="0" showVerticalScroll="0" showSheetTabs="0"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Sheet2!$A$1:$E$185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1" i="2" l="1"/>
  <c r="E168" i="2"/>
  <c r="D168" i="2"/>
  <c r="E167" i="2"/>
  <c r="F167" i="2"/>
  <c r="D167" i="2"/>
  <c r="E165" i="2"/>
  <c r="C167" i="2" l="1"/>
  <c r="F168" i="2"/>
  <c r="G167" i="2"/>
  <c r="G168" i="2" l="1"/>
  <c r="C168" i="2"/>
  <c r="F166" i="2"/>
  <c r="E166" i="2"/>
  <c r="D166" i="2"/>
  <c r="D165" i="2"/>
  <c r="F165" i="2" s="1"/>
  <c r="C165" i="2" s="1"/>
  <c r="B64" i="2"/>
  <c r="B70" i="2"/>
  <c r="B80" i="2"/>
  <c r="B91" i="2"/>
  <c r="B98" i="2"/>
  <c r="B109" i="2"/>
  <c r="B123" i="2"/>
  <c r="B48" i="2"/>
  <c r="C166" i="2" l="1"/>
  <c r="G165" i="2"/>
  <c r="B152" i="2" l="1"/>
  <c r="B155" i="2" l="1"/>
  <c r="A155" i="2" s="1"/>
  <c r="B156" i="2"/>
  <c r="A156" i="2" s="1"/>
  <c r="B153" i="2"/>
  <c r="A153" i="2" s="1"/>
  <c r="C164" i="2" s="1"/>
  <c r="B157" i="2"/>
  <c r="A157" i="2" s="1"/>
  <c r="B154" i="2"/>
  <c r="A154" i="2" s="1"/>
  <c r="G166" i="2" l="1"/>
  <c r="G169" i="2" s="1"/>
  <c r="B151" i="2"/>
  <c r="A147" i="2"/>
  <c r="B158" i="2"/>
  <c r="B145" i="2"/>
  <c r="A151" i="2" l="1"/>
  <c r="C169" i="2"/>
  <c r="A158" i="2"/>
  <c r="B159" i="2"/>
  <c r="A159" i="2" s="1"/>
  <c r="A152" i="2"/>
  <c r="C172" i="2" s="1"/>
  <c r="B161" i="2" l="1"/>
  <c r="A160" i="2"/>
  <c r="C173" i="2" s="1"/>
</calcChain>
</file>

<file path=xl/sharedStrings.xml><?xml version="1.0" encoding="utf-8"?>
<sst xmlns="http://schemas.openxmlformats.org/spreadsheetml/2006/main" count="153" uniqueCount="133">
  <si>
    <t>מתמטיקה דיסקרטית ת'</t>
  </si>
  <si>
    <t>פיסיקה 1</t>
  </si>
  <si>
    <t>סך נקודות חובה</t>
  </si>
  <si>
    <t xml:space="preserve">                                                                         </t>
  </si>
  <si>
    <t>סך נקודות מדעיות</t>
  </si>
  <si>
    <t>חובה מינימום 5.5</t>
  </si>
  <si>
    <t>קורסי חובה</t>
  </si>
  <si>
    <t>קורסים מדעיים</t>
  </si>
  <si>
    <t>סך מל"גים</t>
  </si>
  <si>
    <t>סך בחירה חופשית</t>
  </si>
  <si>
    <t>חובה מינימום 3 מל"גים</t>
  </si>
  <si>
    <t>קורסי בחירה חופשית ומל"ג</t>
  </si>
  <si>
    <t>סך קורסי בחירה פקולטית</t>
  </si>
  <si>
    <t>ייחשב לתואר</t>
  </si>
  <si>
    <t>חייב להיות 155</t>
  </si>
  <si>
    <t>נקודות</t>
  </si>
  <si>
    <t>לא לתואר</t>
  </si>
  <si>
    <t>פיזיקה 1מ (נקודת עודף)</t>
  </si>
  <si>
    <t>שם משפחה</t>
  </si>
  <si>
    <t>שם פרטי</t>
  </si>
  <si>
    <t>מספר תעודת זהות</t>
  </si>
  <si>
    <t xml:space="preserve">מספר טלפון </t>
  </si>
  <si>
    <t>דוא"ל</t>
  </si>
  <si>
    <t>שנת תחילת לימודים</t>
  </si>
  <si>
    <t>אחר</t>
  </si>
  <si>
    <t>חובה מינימום 5.5 נקז</t>
  </si>
  <si>
    <t>מספר קורס - שם קורס</t>
  </si>
  <si>
    <t>קורסי בחירה פקולטיים אחרים - 094, 095, 096</t>
  </si>
  <si>
    <t>אלגברה 1/מורחב</t>
  </si>
  <si>
    <t>חשבון דיפרנציאלי ואינטגרלי 1מ'</t>
  </si>
  <si>
    <t>מבוא למדעי המחשב נ'</t>
  </si>
  <si>
    <t>מבוא לניתוח נתונים</t>
  </si>
  <si>
    <t>חשבון דיפרנציאלי ואינטגרלי 2מ'</t>
  </si>
  <si>
    <t>מודלים דטרמיניסטים בחקר ביצועים</t>
  </si>
  <si>
    <t>מבוא לניהול פיננסי</t>
  </si>
  <si>
    <t>עקרונות הכלכלה למהנדסים</t>
  </si>
  <si>
    <t>מודלים סטוכסטיים בחקר בצועים</t>
  </si>
  <si>
    <t xml:space="preserve">מבוא לפסיכולוגיה </t>
  </si>
  <si>
    <t>עקרונות השיווק</t>
  </si>
  <si>
    <t>תכנון פרויקטים וניהולם</t>
  </si>
  <si>
    <t>קדם פרויקט תכן, הנדסת תעו"נ</t>
  </si>
  <si>
    <t>פרויקט תכן 1, הנ. תעו"נ</t>
  </si>
  <si>
    <t>אנגלית טכנית-מתקדמים ב'</t>
  </si>
  <si>
    <t>חובה לפחות קורס אחד</t>
  </si>
  <si>
    <t>רשימת הבחירה של מדעי ההתנהגות</t>
  </si>
  <si>
    <t>סך נקודות מדעי ההתנהגות</t>
  </si>
  <si>
    <t>סך נקודות שרשרת תעשיה מתקדמת</t>
  </si>
  <si>
    <t>חובה קורס אחד מכל קבוצה - לא ניתן לרשום קורס תחת שתי  קבוצות</t>
  </si>
  <si>
    <t>שרשרת חקר ביצועים</t>
  </si>
  <si>
    <t>סך נקודות שרשרת חקר ביצועים</t>
  </si>
  <si>
    <t>שרשרת תורת המשחקים</t>
  </si>
  <si>
    <t>רשימת קורסי מדעי ההתנהגות</t>
  </si>
  <si>
    <t>סך נקודות שרשרת כלכלה התנהגותית</t>
  </si>
  <si>
    <t>סך נקודות שרשרת תורת המשחקים</t>
  </si>
  <si>
    <t>או חשבונאות פיננסית 094821</t>
  </si>
  <si>
    <t>סטטוס</t>
  </si>
  <si>
    <t>הסתברות ת'</t>
  </si>
  <si>
    <t>עובר = 1</t>
  </si>
  <si>
    <t>נק"ז</t>
  </si>
  <si>
    <t>מודלים דינמיים בחקב"צ</t>
  </si>
  <si>
    <t>מבוא לסטטיסטיקה</t>
  </si>
  <si>
    <t>שימו לב לסטטוס בתחתית הגיליון - אם אין הערות טופס תקין</t>
  </si>
  <si>
    <t>ארגון המחשב ומע"ה</t>
  </si>
  <si>
    <t>הנדסת תוכנה</t>
  </si>
  <si>
    <t>הנדסהנדסת מע' מבוססות מודלים</t>
  </si>
  <si>
    <t>מבני נתונים ואלגוריתמים</t>
  </si>
  <si>
    <t>ניהול מסדי נתונים</t>
  </si>
  <si>
    <t>מודלים של מסחר אלקטרוני</t>
  </si>
  <si>
    <t>למידה חישובית 1</t>
  </si>
  <si>
    <t>יסודות בינה מלאכותית וישומיה</t>
  </si>
  <si>
    <t>מערכות מידע מבוזרות</t>
  </si>
  <si>
    <t>מבוא לחישוביות וסיבוכיות</t>
  </si>
  <si>
    <t>תורת המשחקים והתנהגות  כלכלית</t>
  </si>
  <si>
    <t>שרשרת למידה חישובית</t>
  </si>
  <si>
    <t>כל קורס מרשימת קורסי הנתונים של הנדסת נתונים ומידע - נא למלא פרטים</t>
  </si>
  <si>
    <t>חינוך גופני - נא למלא פרטים</t>
  </si>
  <si>
    <t>שרשרת מסחר אלקטרוני</t>
  </si>
  <si>
    <t>סך נקודות לתואר</t>
  </si>
  <si>
    <t>סך נקודות לחובת גמר תואר</t>
  </si>
  <si>
    <t>עד 10 נק"ז בחירה חופשית  נכנס לחישוב גמר לתואר</t>
  </si>
  <si>
    <t>טופס גמר - הנדסת מערכות מידע תשפ"א 2020/1</t>
  </si>
  <si>
    <t>הערות - כל מה שלא תואם את הטופס ניתן להוסיף כאן</t>
  </si>
  <si>
    <t>שימו לב: יש לסמן 1 בקורס שקבלת בו עובר 
ולעדכן נקז כאשר לא משקף את הנקז בתדפיס הציונים שלך</t>
  </si>
  <si>
    <t>או פרויקט מחקר 1 0940701 לסטודנטים בתכנית מצויינות</t>
  </si>
  <si>
    <t>או פרויקט מחקר 2 0940702 לסטודנטים בתכנית מצויינות</t>
  </si>
  <si>
    <t>או מודלים דטרמיניסטיים 940312</t>
  </si>
  <si>
    <t>או מתמטיקה דיסקרטית 0940345</t>
  </si>
  <si>
    <t>או הסתברות מ 0940412</t>
  </si>
  <si>
    <t xml:space="preserve">או  סטטיסטיקה 1 940424 </t>
  </si>
  <si>
    <t>או אלגברה ליניארית מ 1041019</t>
  </si>
  <si>
    <t>או חדוא 1 נ 1041017</t>
  </si>
  <si>
    <t>או חדוא 2 נ 1040120</t>
  </si>
  <si>
    <t>1140032 מעבדה לפיסיקה 1ח'</t>
  </si>
  <si>
    <t>או מבוא למדעי מחשב 2340111</t>
  </si>
  <si>
    <t>1140052 פיסיקה 2</t>
  </si>
  <si>
    <t>1140054 פיסיקה 3</t>
  </si>
  <si>
    <t xml:space="preserve">1240120 יסודות הכימיה              </t>
  </si>
  <si>
    <t>1240510 כימיה פיסיקלית</t>
  </si>
  <si>
    <t xml:space="preserve">1250001 כימיה כללית </t>
  </si>
  <si>
    <t xml:space="preserve">1250013 מעבדה בכימיה כללית </t>
  </si>
  <si>
    <t>1250801 כימיה אורגנית</t>
  </si>
  <si>
    <t>1340020 גנטיקה כללית</t>
  </si>
  <si>
    <t>1340058 ביולוגיה 1</t>
  </si>
  <si>
    <t>0960600 התנהגות ארגונית</t>
  </si>
  <si>
    <t>0960620 הנדסת גורמי אנוש</t>
  </si>
  <si>
    <t>מל"ג 1</t>
  </si>
  <si>
    <t>מל"ג 2</t>
  </si>
  <si>
    <t>מל"ג 3</t>
  </si>
  <si>
    <t>0970317 תורת המשחקים השיתופיים</t>
  </si>
  <si>
    <t>0960226 חישוב, תורת המשחקים וכלכלה</t>
  </si>
  <si>
    <t>0960572 נושאים מתקדמים בתורת המשחקים</t>
  </si>
  <si>
    <t>0960573 תורת המכרזים</t>
  </si>
  <si>
    <t>0960576 למידה וסיבוכיות בתורת המשחקים</t>
  </si>
  <si>
    <t>0960578 בחירה חברתית והחלטות משותפות</t>
  </si>
  <si>
    <t xml:space="preserve">0960327 מודלים לא לינאריים בחקר ביצועים </t>
  </si>
  <si>
    <t>0960310 תהליכים אקראיים</t>
  </si>
  <si>
    <t xml:space="preserve">0960335 אופטימיזציה בתנאי אי ודאות </t>
  </si>
  <si>
    <t xml:space="preserve">0960350 קירובים באופטימיזציה קומבינטורית </t>
  </si>
  <si>
    <t xml:space="preserve">0960351 שיטות פוליהדרליות לתכנות בשלמים </t>
  </si>
  <si>
    <t>0970135 מחקר רב תחומי במערכות שירות</t>
  </si>
  <si>
    <t xml:space="preserve">0970280 אלגוריתמים בתרחישי אי-ודאות </t>
  </si>
  <si>
    <t xml:space="preserve">0970334 שיטות אלגבריות לתכנות בשלמים </t>
  </si>
  <si>
    <t>0970209 למידה חישובית 2</t>
  </si>
  <si>
    <t>0970414 סטטיסטיקה 2</t>
  </si>
  <si>
    <t>0960327 מודלים לא ליניארים בחקב"צ</t>
  </si>
  <si>
    <t>0950295 שיטות אלגבריות בהנדסת נתונים</t>
  </si>
  <si>
    <t>0960625 הצגת מידע חזותי וקוגניציה</t>
  </si>
  <si>
    <t>0960262 אחזור מידע</t>
  </si>
  <si>
    <t xml:space="preserve">0960573 תורת המכרזים </t>
  </si>
  <si>
    <t>0960617 חשיבה וקבלת החלטות</t>
  </si>
  <si>
    <t xml:space="preserve">0960578 בחירה חברתית והחלטות משותפות </t>
  </si>
  <si>
    <t xml:space="preserve">2740300 תורשת האדם ת"א   </t>
  </si>
  <si>
    <t>פעילות חברתית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</si>
</sst>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David"/>
      <family val="2"/>
    </font>
    <font>
      <b/>
      <sz val="11"/>
      <color rgb="FFFF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b/>
      <sz val="16"/>
      <color rgb="FFC00000"/>
      <name val="Arial"/>
      <family val="2"/>
    </font>
    <font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14"/>
      <color theme="4" tint="-0.499984740745262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8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vertical="center" readingOrder="2"/>
    </xf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2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2" xfId="0" applyFont="1" applyFill="1" applyBorder="1" applyAlignment="1">
      <alignment horizontal="center" vertical="center" readingOrder="2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 vertical="center" readingOrder="2"/>
    </xf>
    <xf numFmtId="0" fontId="1" fillId="5" borderId="0" xfId="0" applyFont="1" applyFill="1" applyAlignment="1">
      <alignment horizontal="right" vertical="center" readingOrder="2"/>
    </xf>
    <xf numFmtId="0" fontId="1" fillId="5" borderId="4" xfId="0" applyFont="1" applyFill="1" applyBorder="1" applyAlignment="1">
      <alignment horizontal="center"/>
    </xf>
    <xf numFmtId="0" fontId="1" fillId="4" borderId="0" xfId="0" applyFont="1" applyFill="1" applyAlignment="1">
      <alignment horizontal="right" vertical="center" readingOrder="2"/>
    </xf>
    <xf numFmtId="0" fontId="1" fillId="4" borderId="4" xfId="0" applyFont="1" applyFill="1" applyBorder="1"/>
    <xf numFmtId="0" fontId="1" fillId="4" borderId="4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5" borderId="0" xfId="0" applyFont="1" applyFill="1" applyAlignment="1">
      <alignment horizontal="center" vertical="center" readingOrder="2"/>
    </xf>
    <xf numFmtId="0" fontId="1" fillId="4" borderId="4" xfId="0" applyFont="1" applyFill="1" applyBorder="1" applyAlignment="1">
      <alignment horizontal="center"/>
    </xf>
    <xf numFmtId="0" fontId="7" fillId="4" borderId="0" xfId="0" applyFont="1" applyFill="1" applyAlignment="1" applyProtection="1">
      <alignment horizontal="right" vertical="center" readingOrder="2"/>
      <protection locked="0"/>
    </xf>
    <xf numFmtId="0" fontId="1" fillId="7" borderId="0" xfId="0" applyFont="1" applyFill="1" applyAlignment="1">
      <alignment horizontal="right" vertical="center" readingOrder="2"/>
    </xf>
    <xf numFmtId="0" fontId="1" fillId="8" borderId="0" xfId="0" applyFont="1" applyFill="1" applyAlignment="1">
      <alignment horizontal="right" vertical="center" readingOrder="2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" fillId="4" borderId="4" xfId="0" applyNumberFormat="1" applyFont="1" applyFill="1" applyBorder="1"/>
    <xf numFmtId="0" fontId="2" fillId="4" borderId="2" xfId="0" applyFont="1" applyFill="1" applyBorder="1" applyAlignment="1" applyProtection="1">
      <alignment horizontal="center" vertical="center" readingOrder="2"/>
      <protection locked="0"/>
    </xf>
    <xf numFmtId="0" fontId="2" fillId="0" borderId="0" xfId="0" applyFont="1"/>
    <xf numFmtId="0" fontId="1" fillId="0" borderId="0" xfId="0" applyFont="1" applyAlignment="1">
      <alignment horizontal="right" vertical="center" wrapText="1" readingOrder="2"/>
    </xf>
    <xf numFmtId="0" fontId="1" fillId="8" borderId="0" xfId="0" applyFont="1" applyFill="1" applyAlignment="1">
      <alignment horizontal="right" vertical="center" wrapText="1" readingOrder="2"/>
    </xf>
    <xf numFmtId="0" fontId="13" fillId="4" borderId="0" xfId="0" applyFont="1" applyFill="1" applyAlignment="1">
      <alignment horizontal="right" vertical="center" readingOrder="2"/>
    </xf>
    <xf numFmtId="0" fontId="15" fillId="6" borderId="0" xfId="0" applyFont="1" applyFill="1" applyAlignment="1">
      <alignment horizontal="center"/>
    </xf>
    <xf numFmtId="0" fontId="15" fillId="6" borderId="0" xfId="0" applyFont="1" applyFill="1"/>
    <xf numFmtId="0" fontId="15" fillId="0" borderId="0" xfId="0" applyFont="1"/>
    <xf numFmtId="0" fontId="16" fillId="0" borderId="0" xfId="0" applyFont="1"/>
    <xf numFmtId="0" fontId="15" fillId="9" borderId="0" xfId="0" applyFont="1" applyFill="1" applyAlignment="1">
      <alignment horizontal="center"/>
    </xf>
    <xf numFmtId="0" fontId="15" fillId="9" borderId="0" xfId="0" applyFont="1" applyFill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vertical="center" wrapText="1" readingOrder="2"/>
    </xf>
    <xf numFmtId="0" fontId="15" fillId="6" borderId="0" xfId="0" applyFont="1" applyFill="1" applyAlignment="1">
      <alignment horizontal="center" wrapText="1"/>
    </xf>
    <xf numFmtId="0" fontId="7" fillId="4" borderId="0" xfId="0" applyFont="1" applyFill="1" applyAlignment="1" applyProtection="1">
      <alignment horizontal="right" vertical="center" wrapText="1" readingOrder="2"/>
      <protection locked="0"/>
    </xf>
    <xf numFmtId="0" fontId="15" fillId="6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2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wrapText="1"/>
    </xf>
    <xf numFmtId="0" fontId="1" fillId="0" borderId="5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readingOrder="2"/>
    </xf>
    <xf numFmtId="0" fontId="11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5"/>
  <sheetViews>
    <sheetView showZeros="0" rightToLeft="1" tabSelected="1" view="pageBreakPreview" zoomScaleNormal="80" zoomScaleSheetLayoutView="100" workbookViewId="0">
      <selection activeCell="D166" sqref="D166:G166"/>
    </sheetView>
  </sheetViews>
  <sheetFormatPr defaultColWidth="8.75" defaultRowHeight="14.25" x14ac:dyDescent="0.2"/>
  <cols>
    <col min="1" max="1" width="8.125" style="2" customWidth="1"/>
    <col min="2" max="2" width="6" style="4" bestFit="1" customWidth="1"/>
    <col min="3" max="3" width="38.625" style="2" customWidth="1"/>
    <col min="4" max="4" width="10.625" style="9" customWidth="1"/>
    <col min="5" max="5" width="23.75" style="52" customWidth="1"/>
    <col min="6" max="16384" width="8.75" style="2"/>
  </cols>
  <sheetData>
    <row r="1" spans="1:5" s="23" customFormat="1" ht="26.25" x14ac:dyDescent="0.4">
      <c r="A1" s="72" t="s">
        <v>80</v>
      </c>
      <c r="B1" s="72"/>
      <c r="C1" s="72"/>
      <c r="D1" s="72"/>
      <c r="E1" s="72"/>
    </row>
    <row r="2" spans="1:5" x14ac:dyDescent="0.2">
      <c r="B2" s="2"/>
    </row>
    <row r="3" spans="1:5" x14ac:dyDescent="0.2">
      <c r="B3" s="2"/>
      <c r="C3" s="21"/>
      <c r="D3" s="63" t="s">
        <v>18</v>
      </c>
      <c r="E3" s="64"/>
    </row>
    <row r="4" spans="1:5" x14ac:dyDescent="0.2">
      <c r="B4" s="2"/>
      <c r="C4" s="21"/>
      <c r="D4" s="63" t="s">
        <v>19</v>
      </c>
      <c r="E4" s="64"/>
    </row>
    <row r="5" spans="1:5" x14ac:dyDescent="0.2">
      <c r="B5" s="2"/>
      <c r="C5" s="38"/>
      <c r="D5" s="63" t="s">
        <v>20</v>
      </c>
      <c r="E5" s="64"/>
    </row>
    <row r="6" spans="1:5" x14ac:dyDescent="0.2">
      <c r="B6" s="2"/>
      <c r="C6" s="38"/>
      <c r="D6" s="63" t="s">
        <v>21</v>
      </c>
      <c r="E6" s="64"/>
    </row>
    <row r="7" spans="1:5" x14ac:dyDescent="0.2">
      <c r="B7" s="2"/>
      <c r="C7" s="21"/>
      <c r="D7" s="63" t="s">
        <v>22</v>
      </c>
      <c r="E7" s="64"/>
    </row>
    <row r="8" spans="1:5" x14ac:dyDescent="0.2">
      <c r="B8" s="2"/>
      <c r="C8" s="21"/>
      <c r="D8" s="63" t="s">
        <v>23</v>
      </c>
      <c r="E8" s="64"/>
    </row>
    <row r="9" spans="1:5" ht="39.950000000000003" customHeight="1" x14ac:dyDescent="0.2">
      <c r="B9" s="2"/>
      <c r="C9" s="22"/>
      <c r="D9" s="68" t="s">
        <v>81</v>
      </c>
      <c r="E9" s="68"/>
    </row>
    <row r="10" spans="1:5" x14ac:dyDescent="0.2">
      <c r="A10" s="4"/>
      <c r="C10" s="4"/>
      <c r="D10" s="4"/>
      <c r="E10" s="4"/>
    </row>
    <row r="11" spans="1:5" ht="36" customHeight="1" x14ac:dyDescent="0.2">
      <c r="A11" s="70" t="s">
        <v>82</v>
      </c>
      <c r="B11" s="71"/>
      <c r="C11" s="71"/>
      <c r="D11" s="71"/>
      <c r="E11" s="71"/>
    </row>
    <row r="12" spans="1:5" ht="18" x14ac:dyDescent="0.2">
      <c r="A12" s="69" t="s">
        <v>61</v>
      </c>
      <c r="B12" s="69"/>
      <c r="C12" s="69"/>
      <c r="D12" s="69"/>
      <c r="E12" s="69"/>
    </row>
    <row r="13" spans="1:5" ht="15" thickBot="1" x14ac:dyDescent="0.25">
      <c r="E13" s="9"/>
    </row>
    <row r="14" spans="1:5" ht="16.5" thickBot="1" x14ac:dyDescent="0.25">
      <c r="A14" s="1" t="s">
        <v>57</v>
      </c>
      <c r="B14" s="1" t="s">
        <v>15</v>
      </c>
      <c r="C14" s="67" t="s">
        <v>6</v>
      </c>
      <c r="D14" s="65"/>
      <c r="E14" s="65"/>
    </row>
    <row r="15" spans="1:5" ht="29.25" thickBot="1" x14ac:dyDescent="0.25">
      <c r="A15" s="11"/>
      <c r="B15" s="11">
        <v>1.5</v>
      </c>
      <c r="C15" s="3" t="s">
        <v>40</v>
      </c>
      <c r="D15" s="26">
        <v>940189</v>
      </c>
      <c r="E15" s="53" t="s">
        <v>83</v>
      </c>
    </row>
    <row r="16" spans="1:5" ht="29.25" thickBot="1" x14ac:dyDescent="0.25">
      <c r="A16" s="11"/>
      <c r="B16" s="11">
        <v>3.5</v>
      </c>
      <c r="C16" s="3" t="s">
        <v>41</v>
      </c>
      <c r="D16" s="26">
        <v>940195</v>
      </c>
      <c r="E16" s="53" t="s">
        <v>84</v>
      </c>
    </row>
    <row r="17" spans="1:5" ht="15" thickBot="1" x14ac:dyDescent="0.25">
      <c r="A17" s="11"/>
      <c r="B17" s="11">
        <v>3.5</v>
      </c>
      <c r="C17" s="3" t="s">
        <v>31</v>
      </c>
      <c r="D17" s="26">
        <v>940202</v>
      </c>
      <c r="E17" s="53"/>
    </row>
    <row r="18" spans="1:5" ht="15" thickBot="1" x14ac:dyDescent="0.25">
      <c r="A18" s="11"/>
      <c r="B18" s="11">
        <v>3.5</v>
      </c>
      <c r="C18" s="3" t="s">
        <v>62</v>
      </c>
      <c r="D18" s="26">
        <v>940210</v>
      </c>
      <c r="E18" s="53"/>
    </row>
    <row r="19" spans="1:5" ht="15" thickBot="1" x14ac:dyDescent="0.25">
      <c r="A19" s="11"/>
      <c r="B19" s="11">
        <v>3.5</v>
      </c>
      <c r="C19" s="3" t="s">
        <v>63</v>
      </c>
      <c r="D19" s="26">
        <v>940219</v>
      </c>
      <c r="E19" s="53"/>
    </row>
    <row r="20" spans="1:5" ht="15" thickBot="1" x14ac:dyDescent="0.25">
      <c r="A20" s="11"/>
      <c r="B20" s="11">
        <v>3.5</v>
      </c>
      <c r="C20" s="3" t="s">
        <v>64</v>
      </c>
      <c r="D20" s="26">
        <v>940222</v>
      </c>
      <c r="E20" s="53"/>
    </row>
    <row r="21" spans="1:5" ht="15" thickBot="1" x14ac:dyDescent="0.25">
      <c r="A21" s="11"/>
      <c r="B21" s="11">
        <v>4</v>
      </c>
      <c r="C21" s="3" t="s">
        <v>65</v>
      </c>
      <c r="D21" s="26">
        <v>940224</v>
      </c>
      <c r="E21" s="53" t="s">
        <v>54</v>
      </c>
    </row>
    <row r="22" spans="1:5" ht="15" thickBot="1" x14ac:dyDescent="0.25">
      <c r="A22" s="11"/>
      <c r="B22" s="11">
        <v>3</v>
      </c>
      <c r="C22" s="3" t="s">
        <v>66</v>
      </c>
      <c r="D22" s="26">
        <v>940241</v>
      </c>
      <c r="E22" s="53"/>
    </row>
    <row r="23" spans="1:5" ht="29.25" thickBot="1" x14ac:dyDescent="0.25">
      <c r="A23" s="11"/>
      <c r="B23" s="11">
        <v>3.5</v>
      </c>
      <c r="C23" s="3" t="s">
        <v>33</v>
      </c>
      <c r="D23" s="26">
        <v>940313</v>
      </c>
      <c r="E23" s="53" t="s">
        <v>85</v>
      </c>
    </row>
    <row r="24" spans="1:5" ht="15" thickBot="1" x14ac:dyDescent="0.25">
      <c r="A24" s="11"/>
      <c r="B24" s="11">
        <v>3.5</v>
      </c>
      <c r="C24" s="3" t="s">
        <v>36</v>
      </c>
      <c r="D24" s="26">
        <v>940314</v>
      </c>
      <c r="E24" s="53"/>
    </row>
    <row r="25" spans="1:5" ht="15" thickBot="1" x14ac:dyDescent="0.25">
      <c r="A25" s="11"/>
      <c r="B25" s="11">
        <v>3</v>
      </c>
      <c r="C25" s="3" t="s">
        <v>59</v>
      </c>
      <c r="D25" s="26">
        <v>940333</v>
      </c>
      <c r="E25" s="53"/>
    </row>
    <row r="26" spans="1:5" ht="29.25" thickBot="1" x14ac:dyDescent="0.25">
      <c r="A26" s="11"/>
      <c r="B26" s="11">
        <v>3.5</v>
      </c>
      <c r="C26" s="3" t="s">
        <v>0</v>
      </c>
      <c r="D26" s="26">
        <v>940347</v>
      </c>
      <c r="E26" s="53" t="s">
        <v>86</v>
      </c>
    </row>
    <row r="27" spans="1:5" ht="15" thickBot="1" x14ac:dyDescent="0.25">
      <c r="A27" s="11"/>
      <c r="B27" s="11">
        <v>4</v>
      </c>
      <c r="C27" s="3" t="s">
        <v>56</v>
      </c>
      <c r="D27" s="26">
        <v>940411</v>
      </c>
      <c r="E27" s="53" t="s">
        <v>87</v>
      </c>
    </row>
    <row r="28" spans="1:5" ht="15" thickBot="1" x14ac:dyDescent="0.25">
      <c r="A28" s="11"/>
      <c r="B28" s="11">
        <v>3.5</v>
      </c>
      <c r="C28" s="3" t="s">
        <v>60</v>
      </c>
      <c r="D28" s="26">
        <v>940423</v>
      </c>
      <c r="E28" s="53" t="s">
        <v>88</v>
      </c>
    </row>
    <row r="29" spans="1:5" ht="15" thickBot="1" x14ac:dyDescent="0.25">
      <c r="A29" s="11"/>
      <c r="B29" s="11">
        <v>2.5</v>
      </c>
      <c r="C29" s="3" t="s">
        <v>34</v>
      </c>
      <c r="D29" s="26">
        <v>940564</v>
      </c>
      <c r="E29" s="53"/>
    </row>
    <row r="30" spans="1:5" ht="15" thickBot="1" x14ac:dyDescent="0.25">
      <c r="A30" s="11"/>
      <c r="B30" s="11">
        <v>3.5</v>
      </c>
      <c r="C30" s="3" t="s">
        <v>35</v>
      </c>
      <c r="D30" s="26">
        <v>940594</v>
      </c>
      <c r="E30" s="53"/>
    </row>
    <row r="31" spans="1:5" ht="15" thickBot="1" x14ac:dyDescent="0.25">
      <c r="A31" s="11"/>
      <c r="B31" s="11">
        <v>3.5</v>
      </c>
      <c r="C31" s="3" t="s">
        <v>39</v>
      </c>
      <c r="D31" s="26">
        <v>950140</v>
      </c>
      <c r="E31" s="53"/>
    </row>
    <row r="32" spans="1:5" ht="15" thickBot="1" x14ac:dyDescent="0.25">
      <c r="A32" s="11"/>
      <c r="B32" s="11">
        <v>2.5</v>
      </c>
      <c r="C32" s="3" t="s">
        <v>37</v>
      </c>
      <c r="D32" s="26">
        <v>950605</v>
      </c>
      <c r="E32" s="53"/>
    </row>
    <row r="33" spans="1:7" ht="15.75" thickBot="1" x14ac:dyDescent="0.3">
      <c r="A33" s="39"/>
      <c r="B33" s="11">
        <v>3.5</v>
      </c>
      <c r="C33" s="3" t="s">
        <v>69</v>
      </c>
      <c r="D33" s="26">
        <v>960210</v>
      </c>
      <c r="E33" s="54"/>
      <c r="F33" s="40"/>
      <c r="G33" s="40"/>
    </row>
    <row r="34" spans="1:7" ht="15" thickBot="1" x14ac:dyDescent="0.25">
      <c r="A34" s="11"/>
      <c r="B34" s="11">
        <v>3.5</v>
      </c>
      <c r="C34" s="3" t="s">
        <v>67</v>
      </c>
      <c r="D34" s="26">
        <v>960211</v>
      </c>
      <c r="E34" s="53"/>
    </row>
    <row r="35" spans="1:7" s="40" customFormat="1" ht="15.75" thickBot="1" x14ac:dyDescent="0.3">
      <c r="A35" s="39"/>
      <c r="B35" s="11">
        <v>3.5</v>
      </c>
      <c r="C35" s="3" t="s">
        <v>70</v>
      </c>
      <c r="D35" s="26">
        <v>960250</v>
      </c>
      <c r="E35" s="54"/>
    </row>
    <row r="36" spans="1:7" s="40" customFormat="1" ht="15.75" thickBot="1" x14ac:dyDescent="0.3">
      <c r="A36" s="11"/>
      <c r="B36" s="11">
        <v>3.5</v>
      </c>
      <c r="C36" s="3" t="s">
        <v>68</v>
      </c>
      <c r="D36" s="26">
        <v>960411</v>
      </c>
      <c r="E36" s="53"/>
      <c r="F36" s="2"/>
      <c r="G36" s="2"/>
    </row>
    <row r="37" spans="1:7" ht="15" thickBot="1" x14ac:dyDescent="0.25">
      <c r="A37" s="11"/>
      <c r="B37" s="11">
        <v>3.5</v>
      </c>
      <c r="C37" s="41" t="s">
        <v>72</v>
      </c>
      <c r="D37" s="26">
        <v>960570</v>
      </c>
      <c r="E37" s="53"/>
    </row>
    <row r="38" spans="1:7" ht="15.75" thickBot="1" x14ac:dyDescent="0.3">
      <c r="A38" s="39"/>
      <c r="B38" s="11">
        <v>2.5</v>
      </c>
      <c r="C38" s="3" t="s">
        <v>71</v>
      </c>
      <c r="D38" s="26">
        <v>970447</v>
      </c>
      <c r="E38" s="54"/>
      <c r="F38" s="40"/>
      <c r="G38" s="40"/>
    </row>
    <row r="39" spans="1:7" ht="15" thickBot="1" x14ac:dyDescent="0.25">
      <c r="A39" s="11"/>
      <c r="B39" s="11">
        <v>3.5</v>
      </c>
      <c r="C39" s="3" t="s">
        <v>38</v>
      </c>
      <c r="D39" s="26">
        <v>970800</v>
      </c>
      <c r="E39" s="53"/>
    </row>
    <row r="40" spans="1:7" s="40" customFormat="1" ht="29.25" thickBot="1" x14ac:dyDescent="0.3">
      <c r="A40" s="11"/>
      <c r="B40" s="11">
        <v>5</v>
      </c>
      <c r="C40" s="3" t="s">
        <v>28</v>
      </c>
      <c r="D40" s="26">
        <v>1040016</v>
      </c>
      <c r="E40" s="53" t="s">
        <v>89</v>
      </c>
      <c r="F40" s="2"/>
      <c r="G40" s="2"/>
    </row>
    <row r="41" spans="1:7" ht="15" thickBot="1" x14ac:dyDescent="0.25">
      <c r="A41" s="11"/>
      <c r="B41" s="11">
        <v>5</v>
      </c>
      <c r="C41" s="3" t="s">
        <v>29</v>
      </c>
      <c r="D41" s="26">
        <v>1040018</v>
      </c>
      <c r="E41" s="53" t="s">
        <v>90</v>
      </c>
    </row>
    <row r="42" spans="1:7" ht="15" thickBot="1" x14ac:dyDescent="0.25">
      <c r="A42" s="11"/>
      <c r="B42" s="11">
        <v>5</v>
      </c>
      <c r="C42" s="3" t="s">
        <v>32</v>
      </c>
      <c r="D42" s="26">
        <v>1040022</v>
      </c>
      <c r="E42" s="53" t="s">
        <v>91</v>
      </c>
    </row>
    <row r="43" spans="1:7" ht="15" thickBot="1" x14ac:dyDescent="0.25">
      <c r="A43" s="11"/>
      <c r="B43" s="11">
        <v>2.5</v>
      </c>
      <c r="C43" s="3" t="s">
        <v>1</v>
      </c>
      <c r="D43" s="26">
        <v>1140051</v>
      </c>
      <c r="E43" s="53"/>
    </row>
    <row r="44" spans="1:7" ht="29.25" thickBot="1" x14ac:dyDescent="0.25">
      <c r="A44" s="11"/>
      <c r="B44" s="11">
        <v>4</v>
      </c>
      <c r="C44" s="3" t="s">
        <v>30</v>
      </c>
      <c r="D44" s="26">
        <v>2340221</v>
      </c>
      <c r="E44" s="53" t="s">
        <v>93</v>
      </c>
    </row>
    <row r="45" spans="1:7" ht="15" thickBot="1" x14ac:dyDescent="0.25">
      <c r="A45" s="11"/>
      <c r="B45" s="11">
        <v>3</v>
      </c>
      <c r="C45" s="3" t="s">
        <v>42</v>
      </c>
      <c r="D45" s="26">
        <v>3240033</v>
      </c>
      <c r="E45" s="53"/>
    </row>
    <row r="46" spans="1:7" ht="15" thickBot="1" x14ac:dyDescent="0.25">
      <c r="A46" s="11"/>
      <c r="B46" s="11">
        <v>1</v>
      </c>
      <c r="C46" s="30" t="s">
        <v>75</v>
      </c>
      <c r="D46" s="30"/>
    </row>
    <row r="47" spans="1:7" ht="15" thickBot="1" x14ac:dyDescent="0.25">
      <c r="A47" s="11"/>
      <c r="B47" s="11">
        <v>1</v>
      </c>
      <c r="C47" s="30" t="s">
        <v>75</v>
      </c>
      <c r="D47" s="30"/>
      <c r="E47" s="53"/>
    </row>
    <row r="48" spans="1:7" ht="15" thickBot="1" x14ac:dyDescent="0.25">
      <c r="B48" s="5">
        <f>+SUMPRODUCT(B15:B47,A15:A47)</f>
        <v>0</v>
      </c>
      <c r="C48" s="6" t="s">
        <v>2</v>
      </c>
      <c r="D48" s="26"/>
      <c r="E48" s="53"/>
    </row>
    <row r="49" spans="1:5" ht="13.5" customHeight="1" x14ac:dyDescent="0.2">
      <c r="D49" s="8"/>
      <c r="E49" s="26"/>
    </row>
    <row r="50" spans="1:5" ht="13.5" customHeight="1" thickBot="1" x14ac:dyDescent="0.25">
      <c r="C50" s="65" t="s">
        <v>7</v>
      </c>
      <c r="D50" s="65"/>
      <c r="E50" s="65"/>
    </row>
    <row r="51" spans="1:5" ht="15" thickBot="1" x14ac:dyDescent="0.25">
      <c r="A51" s="12"/>
      <c r="B51" s="12"/>
      <c r="C51" s="3" t="s">
        <v>17</v>
      </c>
      <c r="D51" s="26"/>
      <c r="E51" s="26"/>
    </row>
    <row r="52" spans="1:5" ht="15" thickBot="1" x14ac:dyDescent="0.25">
      <c r="A52" s="13"/>
      <c r="B52" s="13"/>
      <c r="C52" s="3" t="s">
        <v>92</v>
      </c>
      <c r="D52" s="26"/>
      <c r="E52" s="26"/>
    </row>
    <row r="53" spans="1:5" ht="15" thickBot="1" x14ac:dyDescent="0.25">
      <c r="A53" s="13"/>
      <c r="B53" s="13"/>
      <c r="C53" s="3" t="s">
        <v>94</v>
      </c>
      <c r="D53" s="26"/>
      <c r="E53" s="26"/>
    </row>
    <row r="54" spans="1:5" ht="15" thickBot="1" x14ac:dyDescent="0.25">
      <c r="A54" s="13"/>
      <c r="B54" s="13"/>
      <c r="C54" s="3" t="s">
        <v>95</v>
      </c>
      <c r="D54" s="26"/>
      <c r="E54" s="26"/>
    </row>
    <row r="55" spans="1:5" ht="15" thickBot="1" x14ac:dyDescent="0.25">
      <c r="A55" s="13"/>
      <c r="B55" s="13"/>
      <c r="C55" s="3" t="s">
        <v>96</v>
      </c>
      <c r="D55" s="26" t="s">
        <v>3</v>
      </c>
      <c r="E55" s="26"/>
    </row>
    <row r="56" spans="1:5" ht="15" thickBot="1" x14ac:dyDescent="0.25">
      <c r="A56" s="13"/>
      <c r="B56" s="13"/>
      <c r="C56" s="3" t="s">
        <v>97</v>
      </c>
      <c r="D56" s="26"/>
      <c r="E56" s="26"/>
    </row>
    <row r="57" spans="1:5" ht="15" thickBot="1" x14ac:dyDescent="0.25">
      <c r="A57" s="13"/>
      <c r="B57" s="13"/>
      <c r="C57" s="3" t="s">
        <v>98</v>
      </c>
      <c r="D57" s="26"/>
      <c r="E57" s="26"/>
    </row>
    <row r="58" spans="1:5" ht="15" thickBot="1" x14ac:dyDescent="0.25">
      <c r="A58" s="13"/>
      <c r="B58" s="13"/>
      <c r="C58" s="3" t="s">
        <v>99</v>
      </c>
      <c r="D58" s="26"/>
      <c r="E58" s="26"/>
    </row>
    <row r="59" spans="1:5" ht="15" thickBot="1" x14ac:dyDescent="0.25">
      <c r="A59" s="13"/>
      <c r="B59" s="13"/>
      <c r="C59" s="3" t="s">
        <v>100</v>
      </c>
      <c r="D59" s="26"/>
      <c r="E59" s="26"/>
    </row>
    <row r="60" spans="1:5" ht="15" thickBot="1" x14ac:dyDescent="0.25">
      <c r="A60" s="13"/>
      <c r="B60" s="13"/>
      <c r="C60" s="3" t="s">
        <v>101</v>
      </c>
      <c r="D60" s="26"/>
      <c r="E60" s="26"/>
    </row>
    <row r="61" spans="1:5" ht="15" thickBot="1" x14ac:dyDescent="0.25">
      <c r="A61" s="13"/>
      <c r="B61" s="13"/>
      <c r="C61" s="3" t="s">
        <v>102</v>
      </c>
      <c r="D61" s="26"/>
      <c r="E61" s="26"/>
    </row>
    <row r="62" spans="1:5" ht="15" thickBot="1" x14ac:dyDescent="0.25">
      <c r="A62" s="13"/>
      <c r="B62" s="13"/>
      <c r="C62" s="3" t="s">
        <v>131</v>
      </c>
      <c r="D62" s="26"/>
      <c r="E62" s="26"/>
    </row>
    <row r="63" spans="1:5" ht="15" thickBot="1" x14ac:dyDescent="0.25">
      <c r="A63" s="13"/>
      <c r="B63" s="13"/>
      <c r="C63" s="3" t="s">
        <v>132</v>
      </c>
      <c r="D63" s="26"/>
      <c r="E63" s="26"/>
    </row>
    <row r="64" spans="1:5" ht="15.75" thickBot="1" x14ac:dyDescent="0.3">
      <c r="B64" s="5">
        <f>+SUMPRODUCT(B51:B63,A51:A63)</f>
        <v>0</v>
      </c>
      <c r="C64" s="6" t="s">
        <v>4</v>
      </c>
      <c r="D64" s="66" t="s">
        <v>25</v>
      </c>
      <c r="E64" s="66"/>
    </row>
    <row r="65" spans="1:6" x14ac:dyDescent="0.2">
      <c r="B65" s="2"/>
      <c r="E65" s="26"/>
    </row>
    <row r="66" spans="1:6" x14ac:dyDescent="0.2">
      <c r="B66" s="2"/>
      <c r="E66" s="26"/>
    </row>
    <row r="67" spans="1:6" ht="15.75" thickBot="1" x14ac:dyDescent="0.25">
      <c r="C67" s="61" t="s">
        <v>44</v>
      </c>
      <c r="D67" s="61"/>
      <c r="E67" s="61"/>
      <c r="F67" s="24"/>
    </row>
    <row r="68" spans="1:6" ht="15" thickBot="1" x14ac:dyDescent="0.25">
      <c r="A68" s="12"/>
      <c r="B68" s="12">
        <v>3.5</v>
      </c>
      <c r="C68" s="3" t="s">
        <v>103</v>
      </c>
      <c r="D68" s="26"/>
      <c r="E68" s="26"/>
    </row>
    <row r="69" spans="1:6" ht="15" thickBot="1" x14ac:dyDescent="0.25">
      <c r="A69" s="12"/>
      <c r="B69" s="13">
        <v>3.5</v>
      </c>
      <c r="C69" s="3" t="s">
        <v>104</v>
      </c>
      <c r="D69" s="26"/>
      <c r="E69" s="26"/>
    </row>
    <row r="70" spans="1:6" ht="15" x14ac:dyDescent="0.25">
      <c r="B70" s="7">
        <f>+SUMPRODUCT(B68:B69,A68:A69)</f>
        <v>0</v>
      </c>
      <c r="C70" s="6" t="s">
        <v>45</v>
      </c>
      <c r="D70" s="66" t="s">
        <v>43</v>
      </c>
      <c r="E70" s="66"/>
    </row>
    <row r="71" spans="1:6" x14ac:dyDescent="0.2">
      <c r="B71" s="2"/>
      <c r="E71" s="26"/>
    </row>
    <row r="72" spans="1:6" x14ac:dyDescent="0.2">
      <c r="B72" s="2"/>
      <c r="D72" s="2"/>
      <c r="E72" s="26"/>
    </row>
    <row r="73" spans="1:6" ht="15.75" thickBot="1" x14ac:dyDescent="0.25">
      <c r="C73" s="61" t="s">
        <v>50</v>
      </c>
      <c r="D73" s="61"/>
      <c r="E73" s="61"/>
      <c r="F73" s="24"/>
    </row>
    <row r="74" spans="1:6" ht="15" thickBot="1" x14ac:dyDescent="0.25">
      <c r="A74" s="12">
        <v>1</v>
      </c>
      <c r="B74" s="12">
        <v>3</v>
      </c>
      <c r="C74" s="20" t="s">
        <v>108</v>
      </c>
      <c r="D74" s="26"/>
      <c r="E74" s="26"/>
    </row>
    <row r="75" spans="1:6" ht="15" thickBot="1" x14ac:dyDescent="0.25">
      <c r="A75" s="12">
        <v>1</v>
      </c>
      <c r="B75" s="13">
        <v>3</v>
      </c>
      <c r="C75" s="32" t="s">
        <v>109</v>
      </c>
      <c r="D75" s="26"/>
      <c r="E75" s="26"/>
    </row>
    <row r="76" spans="1:6" ht="15" thickBot="1" x14ac:dyDescent="0.25">
      <c r="A76" s="12">
        <v>1</v>
      </c>
      <c r="B76" s="13">
        <v>3</v>
      </c>
      <c r="C76" s="42" t="s">
        <v>110</v>
      </c>
      <c r="D76" s="26"/>
      <c r="E76" s="26"/>
    </row>
    <row r="77" spans="1:6" ht="15" thickBot="1" x14ac:dyDescent="0.25">
      <c r="A77" s="12"/>
      <c r="B77" s="13"/>
      <c r="C77" s="32" t="s">
        <v>111</v>
      </c>
      <c r="D77" s="26"/>
      <c r="E77" s="26"/>
    </row>
    <row r="78" spans="1:6" ht="15" thickBot="1" x14ac:dyDescent="0.25">
      <c r="A78" s="12"/>
      <c r="B78" s="13"/>
      <c r="C78" s="42" t="s">
        <v>112</v>
      </c>
      <c r="D78" s="26"/>
      <c r="E78" s="26"/>
    </row>
    <row r="79" spans="1:6" ht="15" thickBot="1" x14ac:dyDescent="0.25">
      <c r="A79" s="12"/>
      <c r="B79" s="13"/>
      <c r="C79" s="42" t="s">
        <v>113</v>
      </c>
      <c r="D79" s="26"/>
      <c r="E79" s="26"/>
    </row>
    <row r="80" spans="1:6" ht="33" customHeight="1" x14ac:dyDescent="0.25">
      <c r="B80" s="7">
        <f>+SUMPRODUCT(B74:B79,A74:A79)</f>
        <v>9</v>
      </c>
      <c r="C80" s="6" t="s">
        <v>46</v>
      </c>
      <c r="D80" s="62" t="s">
        <v>47</v>
      </c>
      <c r="E80" s="62"/>
    </row>
    <row r="81" spans="1:6" x14ac:dyDescent="0.2">
      <c r="E81" s="26"/>
    </row>
    <row r="82" spans="1:6" ht="15.75" thickBot="1" x14ac:dyDescent="0.25">
      <c r="C82" s="61" t="s">
        <v>48</v>
      </c>
      <c r="D82" s="61"/>
      <c r="E82" s="61"/>
      <c r="F82" s="24"/>
    </row>
    <row r="83" spans="1:6" ht="15" thickBot="1" x14ac:dyDescent="0.25">
      <c r="A83" s="12">
        <v>1</v>
      </c>
      <c r="B83" s="12">
        <v>3</v>
      </c>
      <c r="C83" s="20" t="s">
        <v>114</v>
      </c>
      <c r="D83" s="26"/>
      <c r="E83" s="26"/>
    </row>
    <row r="84" spans="1:6" ht="15" thickBot="1" x14ac:dyDescent="0.25">
      <c r="A84" s="12">
        <v>1</v>
      </c>
      <c r="B84" s="13">
        <v>3</v>
      </c>
      <c r="C84" s="31" t="s">
        <v>115</v>
      </c>
      <c r="D84" s="26"/>
      <c r="E84" s="26"/>
    </row>
    <row r="85" spans="1:6" ht="15" thickBot="1" x14ac:dyDescent="0.25">
      <c r="A85" s="12">
        <v>1</v>
      </c>
      <c r="B85" s="13">
        <v>3</v>
      </c>
      <c r="C85" s="32" t="s">
        <v>116</v>
      </c>
      <c r="D85" s="26"/>
      <c r="E85" s="26"/>
    </row>
    <row r="86" spans="1:6" ht="15" thickBot="1" x14ac:dyDescent="0.25">
      <c r="A86" s="12"/>
      <c r="B86" s="13"/>
      <c r="C86" s="32" t="s">
        <v>117</v>
      </c>
      <c r="D86" s="26"/>
      <c r="E86" s="26"/>
    </row>
    <row r="87" spans="1:6" ht="15" thickBot="1" x14ac:dyDescent="0.25">
      <c r="A87" s="12"/>
      <c r="B87" s="13"/>
      <c r="C87" s="32" t="s">
        <v>118</v>
      </c>
      <c r="D87" s="26"/>
      <c r="E87" s="26"/>
    </row>
    <row r="88" spans="1:6" ht="15" thickBot="1" x14ac:dyDescent="0.25">
      <c r="A88" s="12"/>
      <c r="B88" s="13"/>
      <c r="C88" s="32" t="s">
        <v>119</v>
      </c>
      <c r="D88" s="26"/>
      <c r="E88" s="26"/>
    </row>
    <row r="89" spans="1:6" ht="15" thickBot="1" x14ac:dyDescent="0.25">
      <c r="A89" s="12"/>
      <c r="B89" s="13"/>
      <c r="C89" s="32" t="s">
        <v>120</v>
      </c>
      <c r="D89" s="26"/>
      <c r="E89" s="26"/>
    </row>
    <row r="90" spans="1:6" ht="15" thickBot="1" x14ac:dyDescent="0.25">
      <c r="A90" s="12"/>
      <c r="B90" s="13"/>
      <c r="C90" s="32" t="s">
        <v>121</v>
      </c>
      <c r="D90" s="26"/>
      <c r="E90" s="26"/>
    </row>
    <row r="91" spans="1:6" ht="33.75" customHeight="1" x14ac:dyDescent="0.25">
      <c r="B91" s="7">
        <f>+SUMPRODUCT(B83:B90,A83:A90)</f>
        <v>9</v>
      </c>
      <c r="C91" s="6" t="s">
        <v>49</v>
      </c>
      <c r="D91" s="62" t="s">
        <v>47</v>
      </c>
      <c r="E91" s="62"/>
    </row>
    <row r="92" spans="1:6" x14ac:dyDescent="0.2">
      <c r="E92" s="26"/>
    </row>
    <row r="93" spans="1:6" ht="15.75" thickBot="1" x14ac:dyDescent="0.25">
      <c r="C93" s="61" t="s">
        <v>73</v>
      </c>
      <c r="D93" s="61"/>
      <c r="E93" s="61"/>
      <c r="F93" s="24"/>
    </row>
    <row r="94" spans="1:6" ht="15" thickBot="1" x14ac:dyDescent="0.25">
      <c r="A94" s="12">
        <v>1</v>
      </c>
      <c r="B94" s="12">
        <v>3</v>
      </c>
      <c r="C94" s="32" t="s">
        <v>122</v>
      </c>
      <c r="D94" s="26"/>
      <c r="E94" s="26"/>
    </row>
    <row r="95" spans="1:6" ht="15" thickBot="1" x14ac:dyDescent="0.25">
      <c r="A95" s="12"/>
      <c r="B95" s="13"/>
      <c r="C95" s="31" t="s">
        <v>123</v>
      </c>
      <c r="D95" s="26"/>
      <c r="E95" s="26"/>
    </row>
    <row r="96" spans="1:6" ht="15" thickBot="1" x14ac:dyDescent="0.25">
      <c r="A96" s="12">
        <v>1</v>
      </c>
      <c r="B96" s="13">
        <v>3</v>
      </c>
      <c r="C96" s="31" t="s">
        <v>124</v>
      </c>
      <c r="D96" s="26"/>
      <c r="E96" s="26"/>
    </row>
    <row r="97" spans="1:6" ht="29.25" thickBot="1" x14ac:dyDescent="0.25">
      <c r="A97" s="11">
        <v>1</v>
      </c>
      <c r="B97" s="11">
        <v>3</v>
      </c>
      <c r="C97" s="58" t="s">
        <v>74</v>
      </c>
      <c r="D97" s="26"/>
      <c r="E97" s="26"/>
    </row>
    <row r="98" spans="1:6" ht="33" customHeight="1" x14ac:dyDescent="0.25">
      <c r="B98" s="7">
        <f>+SUMPRODUCT(B94:B97,A94:A97)</f>
        <v>9</v>
      </c>
      <c r="C98" s="6" t="s">
        <v>52</v>
      </c>
      <c r="D98" s="62" t="s">
        <v>47</v>
      </c>
      <c r="E98" s="62"/>
    </row>
    <row r="99" spans="1:6" x14ac:dyDescent="0.2">
      <c r="E99" s="26"/>
    </row>
    <row r="100" spans="1:6" ht="15.75" thickBot="1" x14ac:dyDescent="0.25">
      <c r="C100" s="61" t="s">
        <v>76</v>
      </c>
      <c r="D100" s="61"/>
      <c r="E100" s="61"/>
      <c r="F100" s="24"/>
    </row>
    <row r="101" spans="1:6" ht="15" thickBot="1" x14ac:dyDescent="0.25">
      <c r="A101" s="12">
        <v>1</v>
      </c>
      <c r="B101" s="12">
        <v>3</v>
      </c>
      <c r="C101" s="20" t="s">
        <v>125</v>
      </c>
      <c r="D101" s="26"/>
      <c r="E101" s="26"/>
    </row>
    <row r="102" spans="1:6" ht="15" thickBot="1" x14ac:dyDescent="0.25">
      <c r="A102" s="12"/>
      <c r="B102" s="13"/>
      <c r="C102" s="32" t="s">
        <v>126</v>
      </c>
      <c r="D102" s="26"/>
      <c r="E102" s="26"/>
    </row>
    <row r="103" spans="1:6" ht="15" thickBot="1" x14ac:dyDescent="0.25">
      <c r="A103" s="12">
        <v>1</v>
      </c>
      <c r="B103" s="13">
        <v>3</v>
      </c>
      <c r="C103" s="32" t="s">
        <v>109</v>
      </c>
      <c r="D103" s="26"/>
      <c r="E103" s="26"/>
    </row>
    <row r="104" spans="1:6" ht="15" thickBot="1" x14ac:dyDescent="0.25">
      <c r="A104" s="12">
        <v>1</v>
      </c>
      <c r="B104" s="13">
        <v>3</v>
      </c>
      <c r="C104" s="32" t="s">
        <v>127</v>
      </c>
      <c r="D104" s="26"/>
      <c r="E104" s="26"/>
    </row>
    <row r="105" spans="1:6" ht="15" thickBot="1" x14ac:dyDescent="0.25">
      <c r="A105" s="12"/>
      <c r="B105" s="13"/>
      <c r="C105" s="32" t="s">
        <v>115</v>
      </c>
      <c r="D105" s="26"/>
      <c r="E105" s="26"/>
    </row>
    <row r="106" spans="1:6" ht="15" thickBot="1" x14ac:dyDescent="0.25">
      <c r="A106" s="12"/>
      <c r="B106" s="13"/>
      <c r="C106" s="32" t="s">
        <v>128</v>
      </c>
      <c r="D106" s="26"/>
      <c r="E106" s="26"/>
    </row>
    <row r="107" spans="1:6" ht="15" thickBot="1" x14ac:dyDescent="0.25">
      <c r="A107" s="12"/>
      <c r="B107" s="13"/>
      <c r="C107" s="32" t="s">
        <v>129</v>
      </c>
      <c r="D107" s="26"/>
      <c r="E107" s="26"/>
    </row>
    <row r="108" spans="1:6" ht="15" thickBot="1" x14ac:dyDescent="0.25">
      <c r="A108" s="12"/>
      <c r="B108" s="13"/>
      <c r="C108" s="32" t="s">
        <v>130</v>
      </c>
      <c r="D108" s="26"/>
      <c r="E108" s="26"/>
    </row>
    <row r="109" spans="1:6" ht="31.5" customHeight="1" x14ac:dyDescent="0.25">
      <c r="B109" s="7">
        <f>+SUMPRODUCT(B101:B108,A101:A108)</f>
        <v>9</v>
      </c>
      <c r="C109" s="6" t="s">
        <v>53</v>
      </c>
      <c r="D109" s="62" t="s">
        <v>47</v>
      </c>
      <c r="E109" s="62"/>
    </row>
    <row r="110" spans="1:6" x14ac:dyDescent="0.2">
      <c r="B110" s="2"/>
      <c r="E110" s="26"/>
    </row>
    <row r="111" spans="1:6" x14ac:dyDescent="0.2">
      <c r="B111" s="2"/>
      <c r="E111" s="2"/>
    </row>
    <row r="112" spans="1:6" ht="18" x14ac:dyDescent="0.2">
      <c r="B112" s="2"/>
      <c r="C112" s="61" t="s">
        <v>11</v>
      </c>
      <c r="D112" s="61"/>
      <c r="E112" s="61"/>
      <c r="F112" s="51"/>
    </row>
    <row r="113" spans="1:5" ht="15.75" thickBot="1" x14ac:dyDescent="0.25">
      <c r="B113" s="24" t="s">
        <v>58</v>
      </c>
      <c r="C113" s="24" t="s">
        <v>26</v>
      </c>
      <c r="E113" s="2"/>
    </row>
    <row r="114" spans="1:5" ht="15" thickBot="1" x14ac:dyDescent="0.25">
      <c r="A114" s="12"/>
      <c r="B114" s="12"/>
      <c r="C114" s="43"/>
      <c r="D114" s="9" t="s">
        <v>105</v>
      </c>
      <c r="E114" s="2"/>
    </row>
    <row r="115" spans="1:5" ht="15" thickBot="1" x14ac:dyDescent="0.25">
      <c r="A115" s="12"/>
      <c r="B115" s="12"/>
      <c r="C115" s="43"/>
      <c r="D115" s="9" t="s">
        <v>106</v>
      </c>
      <c r="E115" s="2"/>
    </row>
    <row r="116" spans="1:5" ht="15" thickBot="1" x14ac:dyDescent="0.25">
      <c r="A116" s="12"/>
      <c r="B116" s="12"/>
      <c r="C116" s="43"/>
      <c r="D116" s="9" t="s">
        <v>107</v>
      </c>
      <c r="E116" s="2"/>
    </row>
    <row r="117" spans="1:5" ht="15" thickBot="1" x14ac:dyDescent="0.25">
      <c r="A117" s="12"/>
      <c r="B117" s="12"/>
      <c r="C117" s="43"/>
      <c r="D117" s="9" t="s">
        <v>24</v>
      </c>
      <c r="E117" s="2"/>
    </row>
    <row r="118" spans="1:5" ht="15" thickBot="1" x14ac:dyDescent="0.25">
      <c r="A118" s="12"/>
      <c r="B118" s="12"/>
      <c r="C118" s="43"/>
      <c r="D118" s="9" t="s">
        <v>24</v>
      </c>
      <c r="E118" s="2"/>
    </row>
    <row r="119" spans="1:5" ht="15" thickBot="1" x14ac:dyDescent="0.25">
      <c r="A119" s="12"/>
      <c r="B119" s="12"/>
      <c r="C119" s="43"/>
      <c r="D119" s="9" t="s">
        <v>24</v>
      </c>
      <c r="E119" s="2"/>
    </row>
    <row r="120" spans="1:5" ht="15" thickBot="1" x14ac:dyDescent="0.25">
      <c r="A120" s="12"/>
      <c r="B120" s="12"/>
      <c r="C120" s="43"/>
      <c r="D120" s="9" t="s">
        <v>24</v>
      </c>
      <c r="E120" s="2"/>
    </row>
    <row r="121" spans="1:5" ht="15" thickBot="1" x14ac:dyDescent="0.25">
      <c r="A121" s="12"/>
      <c r="B121" s="12"/>
      <c r="C121" s="43"/>
      <c r="D121" s="9" t="s">
        <v>24</v>
      </c>
      <c r="E121" s="2"/>
    </row>
    <row r="122" spans="1:5" ht="15" thickBot="1" x14ac:dyDescent="0.25">
      <c r="A122" s="12"/>
      <c r="B122" s="12"/>
      <c r="C122" s="43"/>
      <c r="D122" s="9" t="s">
        <v>24</v>
      </c>
      <c r="E122" s="2"/>
    </row>
    <row r="123" spans="1:5" ht="15" x14ac:dyDescent="0.25">
      <c r="B123" s="7">
        <f>+SUM(B114:B122)</f>
        <v>0</v>
      </c>
      <c r="C123" s="6" t="s">
        <v>8</v>
      </c>
      <c r="D123" s="27"/>
      <c r="E123" s="2"/>
    </row>
    <row r="124" spans="1:5" ht="31.5" customHeight="1" x14ac:dyDescent="0.25">
      <c r="D124" s="62" t="s">
        <v>79</v>
      </c>
      <c r="E124" s="62"/>
    </row>
    <row r="126" spans="1:5" x14ac:dyDescent="0.2">
      <c r="E126" s="2"/>
    </row>
    <row r="127" spans="1:5" ht="14.25" customHeight="1" x14ac:dyDescent="0.2">
      <c r="C127" s="61" t="s">
        <v>27</v>
      </c>
      <c r="D127" s="61"/>
      <c r="E127" s="61"/>
    </row>
    <row r="128" spans="1:5" ht="15.75" thickBot="1" x14ac:dyDescent="0.25">
      <c r="B128" s="24" t="s">
        <v>58</v>
      </c>
      <c r="C128" s="24" t="s">
        <v>26</v>
      </c>
      <c r="E128" s="2"/>
    </row>
    <row r="129" spans="1:5" ht="15" thickBot="1" x14ac:dyDescent="0.25">
      <c r="A129" s="12"/>
      <c r="B129" s="12"/>
      <c r="C129" s="20"/>
      <c r="D129" s="26"/>
      <c r="E129" s="2"/>
    </row>
    <row r="130" spans="1:5" ht="15" thickBot="1" x14ac:dyDescent="0.25">
      <c r="A130" s="12"/>
      <c r="B130" s="13"/>
      <c r="C130" s="20"/>
      <c r="D130" s="26"/>
      <c r="E130" s="2"/>
    </row>
    <row r="131" spans="1:5" ht="15" thickBot="1" x14ac:dyDescent="0.25">
      <c r="A131" s="12"/>
      <c r="B131" s="13"/>
      <c r="C131" s="20"/>
      <c r="D131" s="26"/>
      <c r="E131" s="2"/>
    </row>
    <row r="132" spans="1:5" ht="15" thickBot="1" x14ac:dyDescent="0.25">
      <c r="A132" s="12"/>
      <c r="B132" s="13"/>
      <c r="C132" s="20"/>
      <c r="D132" s="26"/>
      <c r="E132" s="2"/>
    </row>
    <row r="133" spans="1:5" ht="15" thickBot="1" x14ac:dyDescent="0.25">
      <c r="A133" s="12"/>
      <c r="B133" s="13"/>
      <c r="C133" s="20"/>
      <c r="D133" s="26"/>
      <c r="E133" s="2"/>
    </row>
    <row r="134" spans="1:5" ht="15.75" thickBot="1" x14ac:dyDescent="0.25">
      <c r="A134" s="12"/>
      <c r="B134" s="13"/>
      <c r="C134" s="20"/>
      <c r="D134" s="8"/>
      <c r="E134" s="2"/>
    </row>
    <row r="135" spans="1:5" ht="15.75" thickBot="1" x14ac:dyDescent="0.25">
      <c r="A135" s="12"/>
      <c r="B135" s="13"/>
      <c r="C135" s="20"/>
      <c r="D135" s="8"/>
      <c r="E135" s="2"/>
    </row>
    <row r="136" spans="1:5" ht="15.75" thickBot="1" x14ac:dyDescent="0.25">
      <c r="A136" s="12"/>
      <c r="B136" s="13"/>
      <c r="C136" s="20"/>
      <c r="D136" s="8"/>
      <c r="E136" s="2"/>
    </row>
    <row r="137" spans="1:5" ht="15" thickBot="1" x14ac:dyDescent="0.25">
      <c r="A137" s="12"/>
      <c r="B137" s="13"/>
      <c r="C137" s="20"/>
      <c r="D137" s="26"/>
      <c r="E137" s="2"/>
    </row>
    <row r="138" spans="1:5" ht="15" thickBot="1" x14ac:dyDescent="0.25">
      <c r="A138" s="12"/>
      <c r="B138" s="13"/>
      <c r="C138" s="20"/>
      <c r="D138" s="26"/>
      <c r="E138" s="2"/>
    </row>
    <row r="139" spans="1:5" ht="15" thickBot="1" x14ac:dyDescent="0.25">
      <c r="A139" s="12"/>
      <c r="B139" s="13"/>
      <c r="C139" s="20"/>
      <c r="D139" s="26"/>
      <c r="E139" s="2"/>
    </row>
    <row r="140" spans="1:5" ht="15" thickBot="1" x14ac:dyDescent="0.25">
      <c r="A140" s="12"/>
      <c r="B140" s="13"/>
      <c r="C140" s="20"/>
      <c r="D140" s="26"/>
      <c r="E140" s="2"/>
    </row>
    <row r="141" spans="1:5" ht="15" thickBot="1" x14ac:dyDescent="0.25">
      <c r="A141" s="12"/>
      <c r="B141" s="13"/>
      <c r="C141" s="20"/>
      <c r="D141" s="26"/>
      <c r="E141" s="2"/>
    </row>
    <row r="142" spans="1:5" ht="15" thickBot="1" x14ac:dyDescent="0.25">
      <c r="A142" s="12"/>
      <c r="B142" s="13"/>
      <c r="C142" s="20"/>
      <c r="D142" s="26"/>
      <c r="E142" s="2"/>
    </row>
    <row r="143" spans="1:5" ht="15" thickBot="1" x14ac:dyDescent="0.25">
      <c r="A143" s="12"/>
      <c r="B143" s="13"/>
      <c r="C143" s="20"/>
      <c r="D143" s="26"/>
      <c r="E143" s="2"/>
    </row>
    <row r="144" spans="1:5" ht="15" thickBot="1" x14ac:dyDescent="0.25">
      <c r="A144" s="12"/>
      <c r="B144" s="13"/>
      <c r="C144" s="20"/>
      <c r="D144" s="26"/>
      <c r="E144" s="2"/>
    </row>
    <row r="145" spans="1:5" ht="15" x14ac:dyDescent="0.25">
      <c r="B145" s="7">
        <f>+SUM(B129:B144)</f>
        <v>0</v>
      </c>
      <c r="C145" s="6" t="s">
        <v>12</v>
      </c>
      <c r="D145" s="27"/>
      <c r="E145" s="2"/>
    </row>
    <row r="146" spans="1:5" x14ac:dyDescent="0.2">
      <c r="E146" s="2"/>
    </row>
    <row r="147" spans="1:5" hidden="1" x14ac:dyDescent="0.2">
      <c r="A147" s="2">
        <f>+B152-5.5</f>
        <v>-5.5</v>
      </c>
    </row>
    <row r="148" spans="1:5" x14ac:dyDescent="0.2">
      <c r="E148" s="2"/>
    </row>
    <row r="149" spans="1:5" x14ac:dyDescent="0.2">
      <c r="A149" s="14"/>
      <c r="B149" s="15"/>
      <c r="C149" s="14"/>
      <c r="D149" s="15"/>
      <c r="E149" s="55"/>
    </row>
    <row r="150" spans="1:5" ht="15" x14ac:dyDescent="0.25">
      <c r="A150" s="16" t="s">
        <v>13</v>
      </c>
      <c r="B150" s="15"/>
      <c r="C150" s="14"/>
      <c r="D150" s="15"/>
      <c r="E150" s="55"/>
    </row>
    <row r="151" spans="1:5" ht="15" x14ac:dyDescent="0.25">
      <c r="A151" s="16">
        <f>+B151</f>
        <v>0</v>
      </c>
      <c r="B151" s="17">
        <f>+B48</f>
        <v>0</v>
      </c>
      <c r="C151" s="18" t="s">
        <v>2</v>
      </c>
      <c r="D151" s="28"/>
      <c r="E151" s="56"/>
    </row>
    <row r="152" spans="1:5" ht="15" x14ac:dyDescent="0.25">
      <c r="A152" s="16">
        <f>+MIN(5.5,B152)</f>
        <v>0</v>
      </c>
      <c r="B152" s="19">
        <f>+B64</f>
        <v>0</v>
      </c>
      <c r="C152" s="14" t="s">
        <v>4</v>
      </c>
      <c r="D152" s="60" t="s">
        <v>5</v>
      </c>
      <c r="E152" s="55"/>
    </row>
    <row r="153" spans="1:5" ht="15" x14ac:dyDescent="0.25">
      <c r="A153" s="16">
        <f t="shared" ref="A153:A157" si="0">+B153</f>
        <v>0</v>
      </c>
      <c r="B153" s="19">
        <f>+B70</f>
        <v>0</v>
      </c>
      <c r="C153" s="14" t="s">
        <v>51</v>
      </c>
      <c r="D153" s="60"/>
      <c r="E153" s="55"/>
    </row>
    <row r="154" spans="1:5" ht="15" x14ac:dyDescent="0.25">
      <c r="A154" s="16">
        <f t="shared" si="0"/>
        <v>9</v>
      </c>
      <c r="B154" s="19">
        <f>+B80</f>
        <v>9</v>
      </c>
      <c r="C154" s="14" t="s">
        <v>50</v>
      </c>
      <c r="D154" s="60"/>
      <c r="E154" s="55"/>
    </row>
    <row r="155" spans="1:5" ht="15" x14ac:dyDescent="0.25">
      <c r="A155" s="16">
        <f t="shared" si="0"/>
        <v>9</v>
      </c>
      <c r="B155" s="19">
        <f>+B91</f>
        <v>9</v>
      </c>
      <c r="C155" s="14" t="s">
        <v>48</v>
      </c>
      <c r="D155" s="60"/>
      <c r="E155" s="55"/>
    </row>
    <row r="156" spans="1:5" ht="15" x14ac:dyDescent="0.25">
      <c r="A156" s="16">
        <f t="shared" si="0"/>
        <v>9</v>
      </c>
      <c r="B156" s="19">
        <f>+B98</f>
        <v>9</v>
      </c>
      <c r="C156" s="14" t="s">
        <v>73</v>
      </c>
      <c r="D156" s="60"/>
      <c r="E156" s="55"/>
    </row>
    <row r="157" spans="1:5" ht="15" x14ac:dyDescent="0.25">
      <c r="A157" s="16">
        <f t="shared" si="0"/>
        <v>9</v>
      </c>
      <c r="B157" s="19">
        <f>+B109</f>
        <v>9</v>
      </c>
      <c r="C157" s="14" t="s">
        <v>76</v>
      </c>
      <c r="D157" s="60"/>
      <c r="E157" s="55"/>
    </row>
    <row r="158" spans="1:5" ht="15" x14ac:dyDescent="0.25">
      <c r="A158" s="16">
        <f>MIN(10,(B158+IF(A147&gt;0,A147,0)))</f>
        <v>0</v>
      </c>
      <c r="B158" s="19">
        <f>+B123</f>
        <v>0</v>
      </c>
      <c r="C158" s="14" t="s">
        <v>9</v>
      </c>
      <c r="D158" s="60" t="s">
        <v>10</v>
      </c>
      <c r="E158" s="55"/>
    </row>
    <row r="159" spans="1:5" ht="15" x14ac:dyDescent="0.25">
      <c r="A159" s="16">
        <f>+MIN(10.5,B159)</f>
        <v>0</v>
      </c>
      <c r="B159" s="19">
        <f>+B145</f>
        <v>0</v>
      </c>
      <c r="C159" s="14" t="s">
        <v>12</v>
      </c>
      <c r="D159" s="60"/>
      <c r="E159" s="55"/>
    </row>
    <row r="160" spans="1:5" s="46" customFormat="1" ht="18" x14ac:dyDescent="0.25">
      <c r="A160" s="44">
        <f>+SUM(A151:A159)</f>
        <v>36</v>
      </c>
      <c r="B160" s="44"/>
      <c r="C160" s="45" t="s">
        <v>78</v>
      </c>
      <c r="D160" s="59" t="s">
        <v>14</v>
      </c>
      <c r="E160" s="57"/>
    </row>
    <row r="161" spans="2:7" s="47" customFormat="1" ht="18" x14ac:dyDescent="0.25">
      <c r="B161" s="48">
        <f>+B159+B158+B157+B156+B155+B154+B153+B152+B151</f>
        <v>36</v>
      </c>
      <c r="C161" s="49" t="s">
        <v>77</v>
      </c>
      <c r="D161" s="50"/>
      <c r="E161" s="2"/>
    </row>
    <row r="162" spans="2:7" x14ac:dyDescent="0.2">
      <c r="B162" s="2"/>
      <c r="E162" s="2"/>
    </row>
    <row r="163" spans="2:7" ht="20.25" x14ac:dyDescent="0.3">
      <c r="B163" s="2"/>
      <c r="C163" s="34" t="s">
        <v>55</v>
      </c>
      <c r="D163" s="2"/>
      <c r="E163" s="2"/>
    </row>
    <row r="164" spans="2:7" ht="15" x14ac:dyDescent="0.25">
      <c r="B164" s="2"/>
      <c r="C164" s="33" t="str">
        <f>IF(A153=0,"חסר קורס במדעי ההתנהגות",0)</f>
        <v>חסר קורס במדעי ההתנהגות</v>
      </c>
      <c r="D164" s="36"/>
      <c r="E164" s="2"/>
      <c r="F164" s="37"/>
      <c r="G164" s="37"/>
    </row>
    <row r="165" spans="2:7" ht="15" x14ac:dyDescent="0.25">
      <c r="B165" s="2"/>
      <c r="C165" s="33" t="str">
        <f>IF(F165&lt;3,0,"השלמת את רשימת שרשרת תורת המשחקים")</f>
        <v>השלמת את רשימת שרשרת תורת המשחקים</v>
      </c>
      <c r="D165" s="9">
        <f>+A74</f>
        <v>1</v>
      </c>
      <c r="E165" s="2">
        <f>+SUM(A75:A79)</f>
        <v>2</v>
      </c>
      <c r="F165" s="2">
        <f>+E165+D165</f>
        <v>3</v>
      </c>
      <c r="G165" s="2">
        <f>IF(F165&lt;3,0,1)</f>
        <v>1</v>
      </c>
    </row>
    <row r="166" spans="2:7" ht="15" x14ac:dyDescent="0.25">
      <c r="B166" s="2"/>
      <c r="C166" s="33" t="str">
        <f>IF(D166*E166*F166=0,0," השלמת את רשימת שרשרת חקר ביצועים")</f>
        <v xml:space="preserve"> השלמת את רשימת שרשרת חקר ביצועים</v>
      </c>
      <c r="D166" s="9">
        <f>+A83</f>
        <v>1</v>
      </c>
      <c r="E166" s="2">
        <f>+A84</f>
        <v>1</v>
      </c>
      <c r="F166" s="2">
        <f>+SUM(A85:A90)</f>
        <v>1</v>
      </c>
      <c r="G166" s="2">
        <f t="shared" ref="G166" si="1">+F166*E166*D166</f>
        <v>1</v>
      </c>
    </row>
    <row r="167" spans="2:7" ht="15" x14ac:dyDescent="0.25">
      <c r="B167" s="2"/>
      <c r="C167" s="33" t="str">
        <f>IF(D167*E167*F167=0,0,  "השלמת את רשימת שרשרת למידה חישובית")</f>
        <v>השלמת את רשימת שרשרת למידה חישובית</v>
      </c>
      <c r="D167" s="9">
        <f>+A94</f>
        <v>1</v>
      </c>
      <c r="E167" s="2">
        <f>IF(+A95+A96&gt;0,1,0)</f>
        <v>1</v>
      </c>
      <c r="F167" s="2">
        <f>A97</f>
        <v>1</v>
      </c>
      <c r="G167" s="2">
        <f>+F167*E167*D167</f>
        <v>1</v>
      </c>
    </row>
    <row r="168" spans="2:7" x14ac:dyDescent="0.2">
      <c r="B168" s="2"/>
      <c r="C168" s="35" t="str">
        <f>IF(F168&lt;3,0," השלמת את רשימת שרשרת מסחר אלקטרוני")</f>
        <v xml:space="preserve"> השלמת את רשימת שרשרת מסחר אלקטרוני</v>
      </c>
      <c r="D168" s="9">
        <f>+A101</f>
        <v>1</v>
      </c>
      <c r="E168" s="2">
        <f>+SUM(A102:A108)</f>
        <v>2</v>
      </c>
      <c r="F168" s="2">
        <f>+E168+D168</f>
        <v>3</v>
      </c>
      <c r="G168" s="2">
        <f>IF(F168&lt;3,0,1)</f>
        <v>1</v>
      </c>
    </row>
    <row r="169" spans="2:7" ht="15" x14ac:dyDescent="0.25">
      <c r="B169" s="2"/>
      <c r="C169" s="33">
        <f>IF(G169=0,"לא סיימת אף שרשרת מיקוד",0)</f>
        <v>0</v>
      </c>
      <c r="E169" s="2"/>
      <c r="G169" s="2">
        <f>+G168+G167+G166+G165</f>
        <v>4</v>
      </c>
    </row>
    <row r="170" spans="2:7" ht="15" x14ac:dyDescent="0.25">
      <c r="B170" s="2"/>
      <c r="C170" s="33"/>
      <c r="E170" s="2"/>
    </row>
    <row r="171" spans="2:7" ht="15" x14ac:dyDescent="0.25">
      <c r="B171" s="2"/>
      <c r="C171" s="33" t="str">
        <f>IF(SUM(A15:A47)&lt;33,"לא סיימת את כל קורסי החובה",0)</f>
        <v>לא סיימת את כל קורסי החובה</v>
      </c>
      <c r="E171" s="2"/>
    </row>
    <row r="172" spans="2:7" ht="15" x14ac:dyDescent="0.25">
      <c r="B172" s="2"/>
      <c r="C172" s="33" t="str">
        <f>IF(A152&lt;5.5,"לא סיימת חובות מדעיות",0)</f>
        <v>לא סיימת חובות מדעיות</v>
      </c>
      <c r="E172" s="2"/>
    </row>
    <row r="173" spans="2:7" ht="15" x14ac:dyDescent="0.25">
      <c r="B173" s="2"/>
      <c r="C173" s="33" t="str">
        <f>IF(A160&lt;155,"לא סיימת את מלוא הנקודות לתואר",0)</f>
        <v>לא סיימת את מלוא הנקודות לתואר</v>
      </c>
      <c r="E173" s="2"/>
      <c r="F173" s="37"/>
    </row>
    <row r="174" spans="2:7" ht="15" x14ac:dyDescent="0.25">
      <c r="B174" s="2"/>
      <c r="C174" s="33"/>
      <c r="D174" s="36"/>
      <c r="E174" s="2"/>
      <c r="F174" s="37"/>
    </row>
    <row r="175" spans="2:7" x14ac:dyDescent="0.2">
      <c r="B175" s="2"/>
      <c r="D175" s="10" t="s">
        <v>16</v>
      </c>
      <c r="E175" s="2"/>
    </row>
    <row r="176" spans="2:7" x14ac:dyDescent="0.2">
      <c r="B176" s="2"/>
      <c r="C176" s="21"/>
      <c r="D176" s="29"/>
      <c r="E176" s="2"/>
    </row>
    <row r="177" spans="2:5" ht="21.95" customHeight="1" x14ac:dyDescent="0.2">
      <c r="B177" s="2"/>
      <c r="C177" s="21"/>
      <c r="D177" s="29"/>
      <c r="E177" s="2"/>
    </row>
    <row r="178" spans="2:5" ht="21.95" customHeight="1" x14ac:dyDescent="0.2">
      <c r="B178" s="2"/>
      <c r="C178" s="21"/>
      <c r="D178" s="29"/>
      <c r="E178" s="2"/>
    </row>
    <row r="179" spans="2:5" ht="21.95" customHeight="1" x14ac:dyDescent="0.2">
      <c r="B179" s="2"/>
      <c r="C179" s="21"/>
      <c r="D179" s="29"/>
      <c r="E179" s="2"/>
    </row>
    <row r="180" spans="2:5" ht="21.95" customHeight="1" x14ac:dyDescent="0.2">
      <c r="B180" s="2"/>
      <c r="C180" s="21"/>
      <c r="D180" s="29"/>
      <c r="E180" s="2"/>
    </row>
    <row r="181" spans="2:5" ht="21.95" customHeight="1" x14ac:dyDescent="0.2">
      <c r="B181" s="2"/>
      <c r="C181" s="21"/>
      <c r="D181" s="29"/>
      <c r="E181" s="2"/>
    </row>
    <row r="182" spans="2:5" ht="21.95" customHeight="1" x14ac:dyDescent="0.2">
      <c r="B182" s="2"/>
      <c r="C182" s="21"/>
      <c r="D182" s="29"/>
      <c r="E182" s="2"/>
    </row>
    <row r="183" spans="2:5" ht="21.95" customHeight="1" x14ac:dyDescent="0.2">
      <c r="B183" s="2"/>
      <c r="C183" s="21"/>
      <c r="D183" s="29"/>
      <c r="E183" s="2"/>
    </row>
    <row r="184" spans="2:5" ht="21.95" customHeight="1" x14ac:dyDescent="0.2">
      <c r="B184" s="2"/>
      <c r="C184" s="21"/>
      <c r="D184" s="29"/>
      <c r="E184" s="2"/>
    </row>
    <row r="185" spans="2:5" ht="21.95" customHeight="1" x14ac:dyDescent="0.2">
      <c r="B185" s="2"/>
      <c r="C185" s="21"/>
      <c r="D185" s="29"/>
      <c r="E185" s="2"/>
    </row>
    <row r="186" spans="2:5" x14ac:dyDescent="0.2">
      <c r="B186" s="2"/>
      <c r="E186" s="2"/>
    </row>
    <row r="187" spans="2:5" x14ac:dyDescent="0.2">
      <c r="B187" s="2"/>
      <c r="E187" s="2"/>
    </row>
    <row r="188" spans="2:5" x14ac:dyDescent="0.2">
      <c r="B188" s="2"/>
      <c r="E188" s="2"/>
    </row>
    <row r="189" spans="2:5" x14ac:dyDescent="0.2">
      <c r="B189" s="2"/>
      <c r="E189" s="2"/>
    </row>
    <row r="190" spans="2:5" x14ac:dyDescent="0.2">
      <c r="B190" s="2"/>
      <c r="E190" s="2"/>
    </row>
    <row r="191" spans="2:5" x14ac:dyDescent="0.2">
      <c r="B191" s="2"/>
      <c r="E191" s="2"/>
    </row>
    <row r="192" spans="2:5" x14ac:dyDescent="0.2">
      <c r="B192" s="2"/>
      <c r="E192" s="2"/>
    </row>
    <row r="193" spans="2:5" x14ac:dyDescent="0.2">
      <c r="B193" s="2"/>
      <c r="E193" s="2"/>
    </row>
    <row r="194" spans="2:5" x14ac:dyDescent="0.2">
      <c r="B194" s="2"/>
      <c r="E194" s="2"/>
    </row>
    <row r="195" spans="2:5" x14ac:dyDescent="0.2">
      <c r="B195" s="2"/>
      <c r="E195" s="2"/>
    </row>
    <row r="196" spans="2:5" x14ac:dyDescent="0.2">
      <c r="B196" s="2"/>
      <c r="C196" s="25"/>
      <c r="E196" s="2"/>
    </row>
    <row r="197" spans="2:5" x14ac:dyDescent="0.2">
      <c r="B197" s="2"/>
      <c r="C197" s="25"/>
      <c r="E197" s="2"/>
    </row>
    <row r="198" spans="2:5" x14ac:dyDescent="0.2">
      <c r="B198" s="2"/>
      <c r="C198" s="25"/>
      <c r="E198" s="2"/>
    </row>
    <row r="199" spans="2:5" x14ac:dyDescent="0.2">
      <c r="B199" s="2"/>
      <c r="C199" s="25"/>
      <c r="E199" s="2"/>
    </row>
    <row r="200" spans="2:5" x14ac:dyDescent="0.2">
      <c r="B200" s="2"/>
      <c r="C200" s="25"/>
      <c r="E200" s="2"/>
    </row>
    <row r="201" spans="2:5" x14ac:dyDescent="0.2">
      <c r="B201" s="2"/>
      <c r="C201" s="25"/>
      <c r="E201" s="2"/>
    </row>
    <row r="202" spans="2:5" x14ac:dyDescent="0.2">
      <c r="B202" s="2"/>
      <c r="C202" s="25"/>
      <c r="E202" s="2"/>
    </row>
    <row r="203" spans="2:5" x14ac:dyDescent="0.2">
      <c r="B203" s="2"/>
      <c r="C203" s="25"/>
      <c r="E203" s="2"/>
    </row>
    <row r="204" spans="2:5" x14ac:dyDescent="0.2">
      <c r="B204" s="2"/>
      <c r="C204" s="25"/>
      <c r="E204" s="2"/>
    </row>
    <row r="205" spans="2:5" x14ac:dyDescent="0.2">
      <c r="B205" s="2"/>
      <c r="C205" s="25"/>
      <c r="E205" s="2"/>
    </row>
    <row r="206" spans="2:5" x14ac:dyDescent="0.2">
      <c r="B206" s="2"/>
      <c r="C206" s="25"/>
      <c r="E206" s="2"/>
    </row>
    <row r="207" spans="2:5" x14ac:dyDescent="0.2">
      <c r="B207" s="2"/>
      <c r="C207" s="25"/>
    </row>
    <row r="208" spans="2:5" x14ac:dyDescent="0.2">
      <c r="B208" s="2"/>
      <c r="C208" s="25"/>
    </row>
    <row r="209" spans="2:3" x14ac:dyDescent="0.2">
      <c r="B209" s="2"/>
      <c r="C209" s="25"/>
    </row>
    <row r="210" spans="2:3" x14ac:dyDescent="0.2">
      <c r="B210" s="2"/>
      <c r="C210" s="25"/>
    </row>
    <row r="211" spans="2:3" x14ac:dyDescent="0.2">
      <c r="B211" s="2"/>
      <c r="C211" s="25"/>
    </row>
    <row r="212" spans="2:3" x14ac:dyDescent="0.2">
      <c r="B212" s="2"/>
      <c r="C212" s="25"/>
    </row>
    <row r="213" spans="2:3" x14ac:dyDescent="0.2">
      <c r="B213" s="2"/>
      <c r="C213" s="25"/>
    </row>
    <row r="214" spans="2:3" x14ac:dyDescent="0.2">
      <c r="B214" s="2"/>
      <c r="C214" s="25"/>
    </row>
    <row r="215" spans="2:3" x14ac:dyDescent="0.2">
      <c r="B215" s="2"/>
      <c r="C215" s="25"/>
    </row>
    <row r="216" spans="2:3" x14ac:dyDescent="0.2">
      <c r="B216" s="2"/>
      <c r="C216" s="25"/>
    </row>
    <row r="217" spans="2:3" x14ac:dyDescent="0.2">
      <c r="B217" s="2"/>
      <c r="C217" s="25"/>
    </row>
    <row r="218" spans="2:3" x14ac:dyDescent="0.2">
      <c r="B218" s="2"/>
      <c r="C218" s="25"/>
    </row>
    <row r="219" spans="2:3" x14ac:dyDescent="0.2">
      <c r="B219" s="2"/>
      <c r="C219" s="25"/>
    </row>
    <row r="220" spans="2:3" x14ac:dyDescent="0.2">
      <c r="B220" s="2"/>
      <c r="C220" s="25"/>
    </row>
    <row r="221" spans="2:3" x14ac:dyDescent="0.2">
      <c r="B221" s="2"/>
      <c r="C221" s="25"/>
    </row>
    <row r="222" spans="2:3" x14ac:dyDescent="0.2">
      <c r="B222" s="2"/>
      <c r="C222" s="25"/>
    </row>
    <row r="223" spans="2:3" x14ac:dyDescent="0.2">
      <c r="B223" s="2"/>
      <c r="C223" s="25"/>
    </row>
    <row r="224" spans="2:3" x14ac:dyDescent="0.2">
      <c r="B224" s="2"/>
      <c r="C224" s="25"/>
    </row>
    <row r="225" spans="2:3" x14ac:dyDescent="0.2">
      <c r="B225" s="2"/>
      <c r="C225" s="25"/>
    </row>
    <row r="226" spans="2:3" x14ac:dyDescent="0.2">
      <c r="B226" s="2"/>
      <c r="C226" s="25"/>
    </row>
    <row r="227" spans="2:3" x14ac:dyDescent="0.2">
      <c r="B227" s="2"/>
      <c r="C227" s="25"/>
    </row>
    <row r="228" spans="2:3" x14ac:dyDescent="0.2">
      <c r="B228" s="2"/>
      <c r="C228" s="25"/>
    </row>
    <row r="229" spans="2:3" x14ac:dyDescent="0.2">
      <c r="B229" s="2"/>
      <c r="C229" s="25"/>
    </row>
    <row r="230" spans="2:3" x14ac:dyDescent="0.2">
      <c r="B230" s="2"/>
      <c r="C230" s="25"/>
    </row>
    <row r="231" spans="2:3" x14ac:dyDescent="0.2">
      <c r="B231" s="2"/>
      <c r="C231" s="25"/>
    </row>
    <row r="232" spans="2:3" x14ac:dyDescent="0.2">
      <c r="B232" s="2"/>
      <c r="C232" s="25"/>
    </row>
    <row r="233" spans="2:3" x14ac:dyDescent="0.2">
      <c r="B233" s="2"/>
      <c r="C233" s="25"/>
    </row>
    <row r="234" spans="2:3" x14ac:dyDescent="0.2">
      <c r="B234" s="2"/>
      <c r="C234" s="25"/>
    </row>
    <row r="235" spans="2:3" x14ac:dyDescent="0.2">
      <c r="B235" s="2"/>
      <c r="C235" s="25"/>
    </row>
    <row r="236" spans="2:3" x14ac:dyDescent="0.2">
      <c r="B236" s="2"/>
      <c r="C236" s="25"/>
    </row>
    <row r="237" spans="2:3" x14ac:dyDescent="0.2">
      <c r="B237" s="2"/>
      <c r="C237" s="25"/>
    </row>
    <row r="238" spans="2:3" x14ac:dyDescent="0.2">
      <c r="B238" s="2"/>
      <c r="C238" s="25"/>
    </row>
    <row r="239" spans="2:3" x14ac:dyDescent="0.2">
      <c r="B239" s="2"/>
      <c r="C239" s="25"/>
    </row>
    <row r="240" spans="2:3" x14ac:dyDescent="0.2">
      <c r="B240" s="2"/>
      <c r="C240" s="25"/>
    </row>
    <row r="241" spans="2:3" x14ac:dyDescent="0.2">
      <c r="B241" s="2"/>
      <c r="C241" s="25"/>
    </row>
    <row r="242" spans="2:3" x14ac:dyDescent="0.2">
      <c r="B242" s="2"/>
      <c r="C242" s="25"/>
    </row>
    <row r="243" spans="2:3" x14ac:dyDescent="0.2">
      <c r="B243" s="2"/>
      <c r="C243" s="25"/>
    </row>
    <row r="244" spans="2:3" x14ac:dyDescent="0.2">
      <c r="B244" s="2"/>
      <c r="C244" s="25"/>
    </row>
    <row r="245" spans="2:3" x14ac:dyDescent="0.2">
      <c r="B245" s="2"/>
      <c r="C245" s="25"/>
    </row>
    <row r="246" spans="2:3" x14ac:dyDescent="0.2">
      <c r="B246" s="2"/>
      <c r="C246" s="25"/>
    </row>
    <row r="247" spans="2:3" x14ac:dyDescent="0.2">
      <c r="B247" s="2"/>
      <c r="C247" s="25"/>
    </row>
    <row r="248" spans="2:3" x14ac:dyDescent="0.2">
      <c r="B248" s="2"/>
      <c r="C248" s="25"/>
    </row>
    <row r="249" spans="2:3" x14ac:dyDescent="0.2">
      <c r="B249" s="2"/>
      <c r="C249" s="25"/>
    </row>
    <row r="250" spans="2:3" x14ac:dyDescent="0.2">
      <c r="B250" s="2"/>
      <c r="C250" s="25"/>
    </row>
    <row r="251" spans="2:3" x14ac:dyDescent="0.2">
      <c r="B251" s="2"/>
      <c r="C251" s="25"/>
    </row>
    <row r="252" spans="2:3" x14ac:dyDescent="0.2">
      <c r="B252" s="2"/>
      <c r="C252" s="25"/>
    </row>
    <row r="253" spans="2:3" x14ac:dyDescent="0.2">
      <c r="B253" s="2"/>
      <c r="C253" s="25"/>
    </row>
    <row r="254" spans="2:3" x14ac:dyDescent="0.2">
      <c r="B254" s="2"/>
      <c r="C254" s="25"/>
    </row>
    <row r="255" spans="2:3" x14ac:dyDescent="0.2">
      <c r="B255" s="2"/>
      <c r="C255" s="25"/>
    </row>
    <row r="256" spans="2:3" x14ac:dyDescent="0.2">
      <c r="B256" s="2"/>
      <c r="C256" s="25"/>
    </row>
    <row r="257" spans="2:3" x14ac:dyDescent="0.2">
      <c r="B257" s="2"/>
      <c r="C257" s="25"/>
    </row>
    <row r="258" spans="2:3" x14ac:dyDescent="0.2">
      <c r="B258" s="2"/>
      <c r="C258" s="25"/>
    </row>
    <row r="259" spans="2:3" x14ac:dyDescent="0.2">
      <c r="B259" s="2"/>
      <c r="C259" s="25"/>
    </row>
    <row r="260" spans="2:3" x14ac:dyDescent="0.2">
      <c r="B260" s="2"/>
      <c r="C260" s="25"/>
    </row>
    <row r="261" spans="2:3" x14ac:dyDescent="0.2">
      <c r="B261" s="2"/>
      <c r="C261" s="25"/>
    </row>
    <row r="262" spans="2:3" x14ac:dyDescent="0.2">
      <c r="B262" s="2"/>
      <c r="C262" s="25"/>
    </row>
    <row r="263" spans="2:3" x14ac:dyDescent="0.2">
      <c r="B263" s="2"/>
      <c r="C263" s="25"/>
    </row>
    <row r="264" spans="2:3" x14ac:dyDescent="0.2">
      <c r="B264" s="2"/>
      <c r="C264" s="25"/>
    </row>
    <row r="265" spans="2:3" x14ac:dyDescent="0.2">
      <c r="B265" s="2"/>
      <c r="C265" s="25"/>
    </row>
    <row r="266" spans="2:3" x14ac:dyDescent="0.2">
      <c r="B266" s="2"/>
      <c r="C266" s="25"/>
    </row>
    <row r="267" spans="2:3" x14ac:dyDescent="0.2">
      <c r="B267" s="2"/>
      <c r="C267" s="25"/>
    </row>
    <row r="268" spans="2:3" x14ac:dyDescent="0.2">
      <c r="B268" s="2"/>
      <c r="C268" s="25"/>
    </row>
    <row r="269" spans="2:3" x14ac:dyDescent="0.2">
      <c r="B269" s="2"/>
      <c r="C269" s="25"/>
    </row>
    <row r="270" spans="2:3" x14ac:dyDescent="0.2">
      <c r="B270" s="2"/>
      <c r="C270" s="25"/>
    </row>
    <row r="271" spans="2:3" x14ac:dyDescent="0.2">
      <c r="B271" s="2"/>
      <c r="C271" s="25"/>
    </row>
    <row r="272" spans="2:3" x14ac:dyDescent="0.2">
      <c r="B272" s="2"/>
      <c r="C272" s="25"/>
    </row>
    <row r="273" spans="2:3" x14ac:dyDescent="0.2">
      <c r="B273" s="2"/>
      <c r="C273" s="25"/>
    </row>
    <row r="274" spans="2:3" x14ac:dyDescent="0.2">
      <c r="B274" s="2"/>
      <c r="C274" s="25"/>
    </row>
    <row r="275" spans="2:3" x14ac:dyDescent="0.2">
      <c r="B275" s="2"/>
      <c r="C275" s="25"/>
    </row>
    <row r="276" spans="2:3" x14ac:dyDescent="0.2">
      <c r="B276" s="2"/>
      <c r="C276" s="25"/>
    </row>
    <row r="277" spans="2:3" x14ac:dyDescent="0.2">
      <c r="B277" s="2"/>
      <c r="C277" s="25"/>
    </row>
    <row r="278" spans="2:3" x14ac:dyDescent="0.2">
      <c r="B278" s="2"/>
      <c r="C278" s="25"/>
    </row>
    <row r="279" spans="2:3" x14ac:dyDescent="0.2">
      <c r="B279" s="2"/>
      <c r="C279" s="25"/>
    </row>
    <row r="280" spans="2:3" x14ac:dyDescent="0.2">
      <c r="B280" s="2"/>
      <c r="C280" s="25"/>
    </row>
    <row r="281" spans="2:3" x14ac:dyDescent="0.2">
      <c r="B281" s="2"/>
      <c r="C281" s="25"/>
    </row>
    <row r="282" spans="2:3" x14ac:dyDescent="0.2">
      <c r="B282" s="2"/>
      <c r="C282" s="25"/>
    </row>
    <row r="283" spans="2:3" x14ac:dyDescent="0.2">
      <c r="B283" s="2"/>
      <c r="C283" s="25"/>
    </row>
    <row r="284" spans="2:3" x14ac:dyDescent="0.2">
      <c r="B284" s="2"/>
      <c r="C284" s="25"/>
    </row>
    <row r="285" spans="2:3" x14ac:dyDescent="0.2">
      <c r="B285" s="2"/>
      <c r="C285" s="25"/>
    </row>
    <row r="286" spans="2:3" x14ac:dyDescent="0.2">
      <c r="B286" s="2"/>
      <c r="C286" s="25"/>
    </row>
    <row r="287" spans="2:3" x14ac:dyDescent="0.2">
      <c r="B287" s="2"/>
      <c r="C287" s="25"/>
    </row>
    <row r="288" spans="2:3" x14ac:dyDescent="0.2">
      <c r="B288" s="2"/>
      <c r="C288" s="25"/>
    </row>
    <row r="289" spans="2:3" x14ac:dyDescent="0.2">
      <c r="B289" s="2"/>
      <c r="C289" s="25"/>
    </row>
    <row r="290" spans="2:3" x14ac:dyDescent="0.2">
      <c r="B290" s="2"/>
      <c r="C290" s="25"/>
    </row>
    <row r="291" spans="2:3" x14ac:dyDescent="0.2">
      <c r="B291" s="2"/>
      <c r="C291" s="25"/>
    </row>
    <row r="292" spans="2:3" x14ac:dyDescent="0.2">
      <c r="B292" s="2"/>
      <c r="C292" s="25"/>
    </row>
    <row r="293" spans="2:3" x14ac:dyDescent="0.2">
      <c r="B293" s="2"/>
      <c r="C293" s="25"/>
    </row>
    <row r="294" spans="2:3" x14ac:dyDescent="0.2">
      <c r="B294" s="2"/>
      <c r="C294" s="25"/>
    </row>
    <row r="295" spans="2:3" x14ac:dyDescent="0.2">
      <c r="B295" s="2"/>
      <c r="C295" s="25"/>
    </row>
    <row r="296" spans="2:3" x14ac:dyDescent="0.2">
      <c r="B296" s="2"/>
      <c r="C296" s="25"/>
    </row>
    <row r="297" spans="2:3" x14ac:dyDescent="0.2">
      <c r="B297" s="2"/>
      <c r="C297" s="25"/>
    </row>
    <row r="298" spans="2:3" x14ac:dyDescent="0.2">
      <c r="B298" s="2"/>
      <c r="C298" s="25"/>
    </row>
    <row r="299" spans="2:3" x14ac:dyDescent="0.2">
      <c r="B299" s="2"/>
      <c r="C299" s="25"/>
    </row>
    <row r="300" spans="2:3" x14ac:dyDescent="0.2">
      <c r="B300" s="2"/>
      <c r="C300" s="25"/>
    </row>
    <row r="301" spans="2:3" x14ac:dyDescent="0.2">
      <c r="B301" s="2"/>
      <c r="C301" s="25"/>
    </row>
    <row r="302" spans="2:3" x14ac:dyDescent="0.2">
      <c r="B302" s="2"/>
      <c r="C302" s="25"/>
    </row>
    <row r="303" spans="2:3" x14ac:dyDescent="0.2">
      <c r="B303" s="2"/>
      <c r="C303" s="25"/>
    </row>
    <row r="304" spans="2:3" x14ac:dyDescent="0.2">
      <c r="B304" s="2"/>
      <c r="C304" s="25"/>
    </row>
    <row r="305" spans="3:3" x14ac:dyDescent="0.2">
      <c r="C305" s="25"/>
    </row>
    <row r="306" spans="3:3" x14ac:dyDescent="0.2">
      <c r="C306" s="25"/>
    </row>
    <row r="307" spans="3:3" x14ac:dyDescent="0.2">
      <c r="C307" s="25"/>
    </row>
    <row r="308" spans="3:3" x14ac:dyDescent="0.2">
      <c r="C308" s="25"/>
    </row>
    <row r="309" spans="3:3" x14ac:dyDescent="0.2">
      <c r="C309" s="25"/>
    </row>
    <row r="310" spans="3:3" x14ac:dyDescent="0.2">
      <c r="C310" s="25"/>
    </row>
    <row r="311" spans="3:3" x14ac:dyDescent="0.2">
      <c r="C311" s="25"/>
    </row>
    <row r="312" spans="3:3" x14ac:dyDescent="0.2">
      <c r="C312" s="25"/>
    </row>
    <row r="313" spans="3:3" x14ac:dyDescent="0.2">
      <c r="C313" s="25"/>
    </row>
    <row r="314" spans="3:3" x14ac:dyDescent="0.2">
      <c r="C314" s="25"/>
    </row>
    <row r="315" spans="3:3" x14ac:dyDescent="0.2">
      <c r="C315" s="25"/>
    </row>
  </sheetData>
  <sheetProtection sheet="1" objects="1" scenarios="1"/>
  <protectedRanges>
    <protectedRange sqref="A15:A47 A51:A63 A68:A69 A74:A79 A83:A90 A94:A97 A101:A108 A114:A122 A129:A144" name="טווח19"/>
    <protectedRange sqref="C9" name="Details"/>
    <protectedRange sqref="E35 B35" name="Range2_5"/>
    <protectedRange sqref="A35" name="Range13_2"/>
    <protectedRange sqref="E36 B36" name="Range2_4"/>
    <protectedRange sqref="A36" name="Range13_1"/>
    <protectedRange sqref="E40 B40" name="Range2_3"/>
    <protectedRange sqref="A40" name="Range13"/>
    <protectedRange sqref="B44" name="Range2_2"/>
    <protectedRange sqref="B43" name="Range2_1"/>
    <protectedRange sqref="E84 B84 E69 B69" name="Range4_1"/>
    <protectedRange sqref="C129:C136 B119:C122 E119:E122" name="Range6"/>
    <protectedRange sqref="B94:B97 B85:B90 E68 B68 B74:B79 E101:E108 E83 B83 E85:E90 B101:B108 E74:E79 E94:E97" name="Range4"/>
    <protectedRange sqref="B15:B34 B45:B47 B41:B42 E41:E47 B37:B39 E37:E39 E29:E34 E15:E19 E21:E27" name="Range2"/>
    <protectedRange sqref="C3:C8" name="Range1"/>
    <protectedRange sqref="E51:E63 B51:B63" name="Range3"/>
    <protectedRange sqref="E114:E118 B114:B118" name="Range5"/>
    <protectedRange sqref="E129:E144 B129:B144" name="Range7"/>
    <protectedRange sqref="C176:D185" name="Range9"/>
  </protectedRanges>
  <sortState xmlns:xlrd2="http://schemas.microsoft.com/office/spreadsheetml/2017/richdata2" ref="A15:E47">
    <sortCondition ref="D15:D47"/>
  </sortState>
  <mergeCells count="26">
    <mergeCell ref="A1:E1"/>
    <mergeCell ref="D3:E3"/>
    <mergeCell ref="D4:E4"/>
    <mergeCell ref="D5:E5"/>
    <mergeCell ref="D6:E6"/>
    <mergeCell ref="D7:E7"/>
    <mergeCell ref="C50:E50"/>
    <mergeCell ref="D64:E64"/>
    <mergeCell ref="D70:E70"/>
    <mergeCell ref="C67:E67"/>
    <mergeCell ref="C14:E14"/>
    <mergeCell ref="D8:E8"/>
    <mergeCell ref="D9:E9"/>
    <mergeCell ref="A12:E12"/>
    <mergeCell ref="A11:E11"/>
    <mergeCell ref="C73:E73"/>
    <mergeCell ref="D80:E80"/>
    <mergeCell ref="C82:E82"/>
    <mergeCell ref="D91:E91"/>
    <mergeCell ref="C93:E93"/>
    <mergeCell ref="C127:E127"/>
    <mergeCell ref="D98:E98"/>
    <mergeCell ref="C100:E100"/>
    <mergeCell ref="D109:E109"/>
    <mergeCell ref="C112:E112"/>
    <mergeCell ref="D124:E124"/>
  </mergeCells>
  <phoneticPr fontId="17" type="noConversion"/>
  <pageMargins left="0.7" right="0.7" top="0.75" bottom="0.75" header="0.3" footer="0.3"/>
  <pageSetup scale="57" orientation="portrait" r:id="rId1"/>
  <rowBreaks count="2" manualBreakCount="2">
    <brk id="71" max="4" man="1"/>
    <brk id="11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Sheet2</vt:lpstr>
      <vt:lpstr>Sheet2!WPrint_Area_W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רכזת סטודנטים לתואר ראשון - מדעי הנתונים וההחלטות</cp:lastModifiedBy>
  <cp:lastPrinted>2024-11-11T06:08:32Z</cp:lastPrinted>
  <dcterms:created xsi:type="dcterms:W3CDTF">2019-10-28T17:13:51Z</dcterms:created>
  <dcterms:modified xsi:type="dcterms:W3CDTF">2026-01-20T11:58:46Z</dcterms:modified>
</cp:coreProperties>
</file>